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 activeTab="1"/>
  </bookViews>
  <sheets>
    <sheet name="1ra Instancia" sheetId="1" r:id="rId1"/>
    <sheet name="2da Instancia" sheetId="2" r:id="rId2"/>
  </sheets>
  <definedNames>
    <definedName name="_xlnm.Print_Area" localSheetId="0">'1ra Instancia'!$A$1:$D$99</definedName>
  </definedNames>
  <calcPr calcId="125725"/>
</workbook>
</file>

<file path=xl/calcChain.xml><?xml version="1.0" encoding="utf-8"?>
<calcChain xmlns="http://schemas.openxmlformats.org/spreadsheetml/2006/main">
  <c r="C72" i="1"/>
  <c r="D84"/>
  <c r="C84"/>
  <c r="H9"/>
  <c r="M5" i="2" l="1"/>
  <c r="M10" s="1"/>
  <c r="M4"/>
  <c r="J9"/>
  <c r="H9"/>
  <c r="G9"/>
  <c r="I5"/>
  <c r="I6"/>
  <c r="I7"/>
  <c r="I8"/>
  <c r="I4"/>
  <c r="C9"/>
  <c r="D9"/>
  <c r="E9"/>
  <c r="B9"/>
  <c r="F5"/>
  <c r="F6"/>
  <c r="F7"/>
  <c r="F8"/>
  <c r="F4"/>
  <c r="H10" i="1"/>
  <c r="G10"/>
  <c r="G9"/>
  <c r="C7"/>
  <c r="G14" s="1"/>
  <c r="C17"/>
  <c r="C22"/>
  <c r="C26"/>
  <c r="G8" s="1"/>
  <c r="C46"/>
  <c r="C61"/>
  <c r="C66"/>
  <c r="C77"/>
  <c r="G18" s="1"/>
  <c r="D77"/>
  <c r="H18" s="1"/>
  <c r="D72"/>
  <c r="D66"/>
  <c r="D61"/>
  <c r="D46"/>
  <c r="D26"/>
  <c r="H8" s="1"/>
  <c r="D22"/>
  <c r="D17"/>
  <c r="H17" s="1"/>
  <c r="D7"/>
  <c r="H14" s="1"/>
  <c r="C85" l="1"/>
  <c r="H7"/>
  <c r="G7"/>
  <c r="I9" i="2"/>
  <c r="D85" i="1"/>
  <c r="G15"/>
  <c r="G5" s="1"/>
  <c r="H15"/>
  <c r="H5" s="1"/>
  <c r="M6" i="2"/>
  <c r="M9"/>
  <c r="M12" s="1"/>
  <c r="N5"/>
  <c r="N10" s="1"/>
  <c r="N4"/>
  <c r="F9"/>
  <c r="H6" i="1"/>
  <c r="C34"/>
  <c r="G17"/>
  <c r="G6" s="1"/>
  <c r="C67"/>
  <c r="D34"/>
  <c r="D67"/>
  <c r="N6" i="2" l="1"/>
  <c r="N9"/>
  <c r="N12" s="1"/>
  <c r="H11" i="1"/>
  <c r="C95"/>
  <c r="C96" s="1"/>
  <c r="G11"/>
  <c r="D95"/>
  <c r="D96" l="1"/>
</calcChain>
</file>

<file path=xl/sharedStrings.xml><?xml version="1.0" encoding="utf-8"?>
<sst xmlns="http://schemas.openxmlformats.org/spreadsheetml/2006/main" count="132" uniqueCount="97">
  <si>
    <t>Poder Judicial del Estado de Baja California</t>
  </si>
  <si>
    <t>JUICIOS RADICADOS</t>
  </si>
  <si>
    <t>ASUNTOS TERMINADOS</t>
  </si>
  <si>
    <t>Mexicali</t>
  </si>
  <si>
    <t>Primero Penal</t>
  </si>
  <si>
    <t>Segundo Penal</t>
  </si>
  <si>
    <t>Tercero Penal</t>
  </si>
  <si>
    <t>Cuarto Penal</t>
  </si>
  <si>
    <t>Quinto Penal</t>
  </si>
  <si>
    <t>Sexto Penal</t>
  </si>
  <si>
    <t>Total Penales Mxli</t>
  </si>
  <si>
    <t>Adolescentes</t>
  </si>
  <si>
    <t>Primero Civil</t>
  </si>
  <si>
    <t>Segundo Civil</t>
  </si>
  <si>
    <t>Tercero Civil</t>
  </si>
  <si>
    <t>Cuarto Civil</t>
  </si>
  <si>
    <t>Quinto Civil</t>
  </si>
  <si>
    <t>Sexto Civil</t>
  </si>
  <si>
    <t>Total Civiles Mexicali</t>
  </si>
  <si>
    <t>Primero Familiar</t>
  </si>
  <si>
    <t>Segundo Familiar</t>
  </si>
  <si>
    <t>Tercero Familiar</t>
  </si>
  <si>
    <t>Total Familiares Mexicali</t>
  </si>
  <si>
    <t>Primero de Paz Civil</t>
  </si>
  <si>
    <t>Segundo de Paz Civil</t>
  </si>
  <si>
    <t>Total Justicia Paz Civil Mxli</t>
  </si>
  <si>
    <t>Ciudad Morelos</t>
  </si>
  <si>
    <t>Mixto 1ra. Instancia</t>
  </si>
  <si>
    <t>Gpe. Victoria</t>
  </si>
  <si>
    <t xml:space="preserve">Penal </t>
  </si>
  <si>
    <t>Civil</t>
  </si>
  <si>
    <t>San Felipe</t>
  </si>
  <si>
    <t>Mixto de Primera Instancia</t>
  </si>
  <si>
    <t>Total Mexicali y Valle</t>
  </si>
  <si>
    <t>Tijuana</t>
  </si>
  <si>
    <t>Septimo Penal</t>
  </si>
  <si>
    <t>Octavo Penal</t>
  </si>
  <si>
    <t>Noveno Penal</t>
  </si>
  <si>
    <t>Decimo Penal</t>
  </si>
  <si>
    <t>Total Penales Tijuana</t>
  </si>
  <si>
    <t>Septimo Civil</t>
  </si>
  <si>
    <t>Octavo Civil</t>
  </si>
  <si>
    <t>Noveno Civil</t>
  </si>
  <si>
    <t>Décimo Civil</t>
  </si>
  <si>
    <t>Décimo Primero Civil</t>
  </si>
  <si>
    <t>Total Civiles Tijuana</t>
  </si>
  <si>
    <t>Total Familiares Tijuana</t>
  </si>
  <si>
    <t>Total Tijuana</t>
  </si>
  <si>
    <t>Ensenada</t>
  </si>
  <si>
    <t>Total Penales Ensenada</t>
  </si>
  <si>
    <t>Total Civiles Ensenada</t>
  </si>
  <si>
    <t>Mixto de Paz Ensenada</t>
  </si>
  <si>
    <t>Total Ensenada</t>
  </si>
  <si>
    <t>Rosarito</t>
  </si>
  <si>
    <t>Juzgado penal 1ra. Instancia</t>
  </si>
  <si>
    <t>Juzgado Civil 1a.Instancia</t>
  </si>
  <si>
    <t>Tecate</t>
  </si>
  <si>
    <t>Juzgado Penal 1a.Instancia</t>
  </si>
  <si>
    <t>San Quintin</t>
  </si>
  <si>
    <t>Juzgado Penal 1ra. Instancia</t>
  </si>
  <si>
    <t>Juzgado Civil 1ra. Instancia</t>
  </si>
  <si>
    <t>Total Zona Costa</t>
  </si>
  <si>
    <t>Total General</t>
  </si>
  <si>
    <t>CIUDAD</t>
  </si>
  <si>
    <t>JUZGADO</t>
  </si>
  <si>
    <t>TOTAL POR MATERIA</t>
  </si>
  <si>
    <t>PENAL</t>
  </si>
  <si>
    <t>CIVIL</t>
  </si>
  <si>
    <t>FAMILIAR</t>
  </si>
  <si>
    <t>PAZ CIVIL</t>
  </si>
  <si>
    <t>PENALES MEXICALI</t>
  </si>
  <si>
    <t>PENALES ENSENADA</t>
  </si>
  <si>
    <t>CIVILES MEXICALI</t>
  </si>
  <si>
    <t>CIVILES ENSENADA</t>
  </si>
  <si>
    <t>MIXTO</t>
  </si>
  <si>
    <t>INICIOS</t>
  </si>
  <si>
    <t>TERMINADOS</t>
  </si>
  <si>
    <t>ADOLESCENTES</t>
  </si>
  <si>
    <t>Sala</t>
  </si>
  <si>
    <t>Confirma</t>
  </si>
  <si>
    <t>Modifica</t>
  </si>
  <si>
    <t>Revoca</t>
  </si>
  <si>
    <t>Total</t>
  </si>
  <si>
    <t>Sin materia</t>
  </si>
  <si>
    <t>Otras causas</t>
  </si>
  <si>
    <t>Inicios</t>
  </si>
  <si>
    <t>Sentencias</t>
  </si>
  <si>
    <t>Segunda Sala</t>
  </si>
  <si>
    <t>Primera Sala</t>
  </si>
  <si>
    <t>Tercera Sala</t>
  </si>
  <si>
    <t>Cuarta Sala</t>
  </si>
  <si>
    <t>Quinta Sala</t>
  </si>
  <si>
    <t>Por materia</t>
  </si>
  <si>
    <t>Penal</t>
  </si>
  <si>
    <t>Terminados</t>
  </si>
  <si>
    <t>Total Familiares Ensenada</t>
  </si>
  <si>
    <t>Juicios iniciados y terminados durante el primer trimestre de 2016 en Primera instancia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</si>
</sst>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vertical="top"/>
    </xf>
    <xf numFmtId="3" fontId="18" fillId="33" borderId="0" xfId="0" applyNumberFormat="1" applyFont="1" applyFill="1" applyAlignment="1">
      <alignment vertical="top"/>
    </xf>
    <xf numFmtId="0" fontId="18" fillId="33" borderId="0" xfId="0" applyFont="1" applyFill="1" applyAlignment="1">
      <alignment horizontal="center" vertical="top"/>
    </xf>
    <xf numFmtId="0" fontId="19" fillId="34" borderId="10" xfId="0" applyFont="1" applyFill="1" applyBorder="1" applyAlignment="1">
      <alignment horizontal="center" vertical="top" wrapText="1" readingOrder="1"/>
    </xf>
    <xf numFmtId="0" fontId="19" fillId="33" borderId="10" xfId="0" applyFont="1" applyFill="1" applyBorder="1" applyAlignment="1">
      <alignment horizontal="left" vertical="top" wrapText="1" readingOrder="1"/>
    </xf>
    <xf numFmtId="0" fontId="18" fillId="33" borderId="10" xfId="0" applyFont="1" applyFill="1" applyBorder="1" applyAlignment="1">
      <alignment horizontal="left" vertical="top" wrapText="1" readingOrder="1"/>
    </xf>
    <xf numFmtId="3" fontId="18" fillId="33" borderId="10" xfId="0" applyNumberFormat="1" applyFont="1" applyFill="1" applyBorder="1" applyAlignment="1">
      <alignment horizontal="right" vertical="top" wrapText="1" readingOrder="1"/>
    </xf>
    <xf numFmtId="0" fontId="20" fillId="34" borderId="10" xfId="0" applyFont="1" applyFill="1" applyBorder="1" applyAlignment="1">
      <alignment horizontal="left" vertical="top" wrapText="1" readingOrder="1"/>
    </xf>
    <xf numFmtId="3" fontId="20" fillId="34" borderId="10" xfId="0" applyNumberFormat="1" applyFont="1" applyFill="1" applyBorder="1" applyAlignment="1">
      <alignment horizontal="right" vertical="top" wrapText="1" readingOrder="1"/>
    </xf>
    <xf numFmtId="0" fontId="19" fillId="34" borderId="10" xfId="0" applyFont="1" applyFill="1" applyBorder="1" applyAlignment="1">
      <alignment horizontal="left" vertical="top" wrapText="1" readingOrder="1"/>
    </xf>
    <xf numFmtId="0" fontId="18" fillId="33" borderId="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/>
    </xf>
    <xf numFmtId="0" fontId="18" fillId="33" borderId="12" xfId="0" applyFont="1" applyFill="1" applyBorder="1" applyAlignment="1">
      <alignment vertical="top"/>
    </xf>
    <xf numFmtId="0" fontId="20" fillId="0" borderId="13" xfId="0" applyFont="1" applyFill="1" applyBorder="1" applyAlignment="1">
      <alignment horizontal="left" vertical="top" wrapText="1" readingOrder="1"/>
    </xf>
    <xf numFmtId="3" fontId="20" fillId="0" borderId="13" xfId="0" applyNumberFormat="1" applyFont="1" applyFill="1" applyBorder="1" applyAlignment="1">
      <alignment horizontal="right" vertical="top" wrapText="1" readingOrder="1"/>
    </xf>
    <xf numFmtId="0" fontId="18" fillId="0" borderId="0" xfId="0" applyFont="1" applyFill="1" applyBorder="1" applyAlignment="1">
      <alignment vertical="top"/>
    </xf>
    <xf numFmtId="0" fontId="18" fillId="0" borderId="14" xfId="0" applyFont="1" applyFill="1" applyBorder="1" applyAlignment="1">
      <alignment vertical="top"/>
    </xf>
    <xf numFmtId="0" fontId="18" fillId="0" borderId="13" xfId="0" applyFont="1" applyFill="1" applyBorder="1" applyAlignment="1">
      <alignment horizontal="left" vertical="top" wrapText="1" readingOrder="1"/>
    </xf>
    <xf numFmtId="3" fontId="18" fillId="0" borderId="13" xfId="0" applyNumberFormat="1" applyFont="1" applyFill="1" applyBorder="1" applyAlignment="1">
      <alignment horizontal="right" vertical="top" wrapText="1" readingOrder="1"/>
    </xf>
    <xf numFmtId="0" fontId="19" fillId="34" borderId="15" xfId="0" applyFont="1" applyFill="1" applyBorder="1" applyAlignment="1">
      <alignment horizontal="center" vertical="top" wrapText="1" readingOrder="1"/>
    </xf>
    <xf numFmtId="3" fontId="22" fillId="33" borderId="10" xfId="0" applyNumberFormat="1" applyFont="1" applyFill="1" applyBorder="1" applyAlignment="1">
      <alignment horizontal="right" vertical="top" wrapText="1" readingOrder="1"/>
    </xf>
    <xf numFmtId="0" fontId="21" fillId="0" borderId="0" xfId="0" applyFont="1" applyFill="1" applyAlignment="1">
      <alignment horizontal="center" vertical="top" wrapText="1" readingOrder="1"/>
    </xf>
    <xf numFmtId="0" fontId="19" fillId="0" borderId="0" xfId="0" applyFont="1" applyFill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right" vertical="center" wrapText="1" readingOrder="1"/>
    </xf>
    <xf numFmtId="3" fontId="18" fillId="33" borderId="10" xfId="0" applyNumberFormat="1" applyFont="1" applyFill="1" applyBorder="1" applyAlignment="1">
      <alignment horizontal="right" vertical="center" wrapText="1" readingOrder="1"/>
    </xf>
    <xf numFmtId="0" fontId="19" fillId="34" borderId="10" xfId="0" applyFont="1" applyFill="1" applyBorder="1" applyAlignment="1">
      <alignment horizontal="center" vertical="center" wrapText="1" readingOrder="1"/>
    </xf>
    <xf numFmtId="0" fontId="19" fillId="34" borderId="15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9" fillId="33" borderId="0" xfId="0" applyNumberFormat="1" applyFont="1" applyFill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showGridLines="0" zoomScaleNormal="100" workbookViewId="0">
      <selection activeCell="D11" sqref="B11:D11"/>
    </sheetView>
  </sheetViews>
  <sheetFormatPr baseColWidth="10" defaultRowHeight="15"/>
  <cols>
    <col min="1" max="1" width="18.42578125" style="1" customWidth="1"/>
    <col min="2" max="2" width="29" style="1" customWidth="1"/>
    <col min="3" max="4" width="15.85546875" style="1" customWidth="1"/>
    <col min="5" max="16384" width="11.42578125" style="1"/>
  </cols>
  <sheetData>
    <row r="1" spans="1:9" s="2" customFormat="1" ht="21" customHeight="1">
      <c r="A1" s="23" t="s">
        <v>0</v>
      </c>
      <c r="B1" s="23"/>
      <c r="C1" s="23"/>
      <c r="D1" s="23"/>
    </row>
    <row r="2" spans="1:9" s="2" customFormat="1" ht="30" customHeight="1">
      <c r="A2" s="24" t="s">
        <v>96</v>
      </c>
      <c r="B2" s="24"/>
      <c r="C2" s="24"/>
      <c r="D2" s="24"/>
    </row>
    <row r="3" spans="1:9" s="2" customFormat="1" ht="36" customHeight="1">
      <c r="A3" s="5" t="s">
        <v>63</v>
      </c>
      <c r="B3" s="5" t="s">
        <v>64</v>
      </c>
      <c r="C3" s="21" t="s">
        <v>1</v>
      </c>
      <c r="D3" s="5" t="s">
        <v>2</v>
      </c>
      <c r="F3" s="2" t="s">
        <v>65</v>
      </c>
    </row>
    <row r="4" spans="1:9" s="2" customFormat="1" ht="16.5" customHeight="1">
      <c r="A4" s="6" t="s">
        <v>3</v>
      </c>
      <c r="B4" s="7" t="s">
        <v>4</v>
      </c>
      <c r="C4" s="8">
        <v>194</v>
      </c>
      <c r="D4" s="8">
        <v>85</v>
      </c>
      <c r="G4" s="4" t="s">
        <v>75</v>
      </c>
      <c r="H4" s="4" t="s">
        <v>76</v>
      </c>
    </row>
    <row r="5" spans="1:9" s="2" customFormat="1" ht="16.5" customHeight="1">
      <c r="A5" s="13"/>
      <c r="B5" s="7" t="s">
        <v>6</v>
      </c>
      <c r="C5" s="8">
        <v>198</v>
      </c>
      <c r="D5" s="8">
        <v>79</v>
      </c>
      <c r="F5" s="2" t="s">
        <v>66</v>
      </c>
      <c r="G5" s="3">
        <f>G14+C46+G15+C90+C87</f>
        <v>2707</v>
      </c>
      <c r="H5" s="3">
        <f>H14+D46+H15+D90+D87</f>
        <v>3928</v>
      </c>
      <c r="I5" s="3"/>
    </row>
    <row r="6" spans="1:9" s="2" customFormat="1" ht="16.5" customHeight="1">
      <c r="A6" s="14"/>
      <c r="B6" s="7" t="s">
        <v>9</v>
      </c>
      <c r="C6" s="8">
        <v>182</v>
      </c>
      <c r="D6" s="8">
        <v>69</v>
      </c>
      <c r="F6" s="2" t="s">
        <v>67</v>
      </c>
      <c r="G6" s="3">
        <f>G17+C61+G18+C91+C88</f>
        <v>9029</v>
      </c>
      <c r="H6" s="3">
        <f>H17+D61+H18+D91+D88</f>
        <v>7462</v>
      </c>
    </row>
    <row r="7" spans="1:9" s="2" customFormat="1" ht="16.5" customHeight="1">
      <c r="A7" s="14"/>
      <c r="B7" s="9" t="s">
        <v>10</v>
      </c>
      <c r="C7" s="10">
        <f>SUM(C4:C6)</f>
        <v>574</v>
      </c>
      <c r="D7" s="10">
        <f>SUM(D4:D6)</f>
        <v>233</v>
      </c>
      <c r="F7" s="2" t="s">
        <v>68</v>
      </c>
      <c r="G7" s="3">
        <f>C22+C66+C84</f>
        <v>4409</v>
      </c>
      <c r="H7" s="3">
        <f>D22+D66+D84</f>
        <v>3799</v>
      </c>
    </row>
    <row r="8" spans="1:9" s="2" customFormat="1" ht="16.5" customHeight="1">
      <c r="A8" s="14"/>
      <c r="B8" s="19"/>
      <c r="C8" s="20"/>
      <c r="D8" s="20"/>
      <c r="F8" s="2" t="s">
        <v>69</v>
      </c>
      <c r="G8" s="3">
        <f>C26</f>
        <v>1008</v>
      </c>
      <c r="H8" s="3">
        <f>D26</f>
        <v>681</v>
      </c>
    </row>
    <row r="9" spans="1:9" s="2" customFormat="1" ht="16.5" customHeight="1">
      <c r="A9" s="14"/>
      <c r="B9" s="7" t="s">
        <v>11</v>
      </c>
      <c r="C9" s="8">
        <v>44</v>
      </c>
      <c r="D9" s="8">
        <v>54</v>
      </c>
      <c r="F9" s="2" t="s">
        <v>74</v>
      </c>
      <c r="G9" s="3">
        <f>C28+C33+C80</f>
        <v>515</v>
      </c>
      <c r="H9" s="3">
        <f>D28+D33+D80</f>
        <v>832</v>
      </c>
    </row>
    <row r="10" spans="1:9" s="2" customFormat="1" ht="16.5" customHeight="1">
      <c r="A10" s="14"/>
      <c r="B10" s="19"/>
      <c r="C10" s="20"/>
      <c r="D10" s="20"/>
      <c r="F10" s="2" t="s">
        <v>77</v>
      </c>
      <c r="G10" s="3">
        <f>C9+C48+C79</f>
        <v>183</v>
      </c>
      <c r="H10" s="3">
        <f>D9+D48+D79</f>
        <v>137</v>
      </c>
    </row>
    <row r="11" spans="1:9" s="2" customFormat="1" ht="16.5" customHeight="1">
      <c r="A11" s="12"/>
      <c r="B11" s="7" t="s">
        <v>12</v>
      </c>
      <c r="C11" s="8">
        <v>319</v>
      </c>
      <c r="D11" s="8">
        <v>245</v>
      </c>
      <c r="G11" s="3">
        <f>SUM(G5:G10)</f>
        <v>17851</v>
      </c>
      <c r="H11" s="3">
        <f>SUM(H5:H10)</f>
        <v>16839</v>
      </c>
    </row>
    <row r="12" spans="1:9" s="2" customFormat="1" ht="16.5" customHeight="1">
      <c r="A12" s="14"/>
      <c r="B12" s="7" t="s">
        <v>13</v>
      </c>
      <c r="C12" s="8">
        <v>302</v>
      </c>
      <c r="D12" s="8">
        <v>223</v>
      </c>
    </row>
    <row r="13" spans="1:9" s="2" customFormat="1" ht="16.5" customHeight="1">
      <c r="A13" s="12"/>
      <c r="B13" s="7" t="s">
        <v>14</v>
      </c>
      <c r="C13" s="8">
        <v>313</v>
      </c>
      <c r="D13" s="8">
        <v>421</v>
      </c>
    </row>
    <row r="14" spans="1:9" s="2" customFormat="1" ht="16.5" customHeight="1">
      <c r="A14" s="14"/>
      <c r="B14" s="7" t="s">
        <v>15</v>
      </c>
      <c r="C14" s="8">
        <v>314</v>
      </c>
      <c r="D14" s="8">
        <v>279</v>
      </c>
      <c r="F14" s="2" t="s">
        <v>70</v>
      </c>
      <c r="G14" s="3">
        <f>C7+C30</f>
        <v>638</v>
      </c>
      <c r="H14" s="3">
        <f>D7+D30</f>
        <v>310</v>
      </c>
    </row>
    <row r="15" spans="1:9" s="2" customFormat="1" ht="16.5" customHeight="1">
      <c r="A15" s="14"/>
      <c r="B15" s="7" t="s">
        <v>16</v>
      </c>
      <c r="C15" s="8">
        <v>317</v>
      </c>
      <c r="D15" s="8">
        <v>319</v>
      </c>
      <c r="F15" s="2" t="s">
        <v>71</v>
      </c>
      <c r="G15" s="3">
        <f>C72+C93</f>
        <v>422</v>
      </c>
      <c r="H15" s="3">
        <f>D72+D93</f>
        <v>1604</v>
      </c>
    </row>
    <row r="16" spans="1:9" s="2" customFormat="1" ht="16.5" customHeight="1">
      <c r="A16" s="14"/>
      <c r="B16" s="7" t="s">
        <v>17</v>
      </c>
      <c r="C16" s="8">
        <v>314</v>
      </c>
      <c r="D16" s="8">
        <v>396</v>
      </c>
    </row>
    <row r="17" spans="1:8" s="2" customFormat="1" ht="16.5" customHeight="1">
      <c r="A17" s="14"/>
      <c r="B17" s="9" t="s">
        <v>18</v>
      </c>
      <c r="C17" s="10">
        <f>SUM(C11:C16)</f>
        <v>1879</v>
      </c>
      <c r="D17" s="10">
        <f t="shared" ref="D17" si="0">SUM(D11:D16)</f>
        <v>1883</v>
      </c>
      <c r="F17" s="2" t="s">
        <v>72</v>
      </c>
      <c r="G17" s="3">
        <f>C17+C31</f>
        <v>2008</v>
      </c>
      <c r="H17" s="3">
        <f>D17+D31</f>
        <v>2081</v>
      </c>
    </row>
    <row r="18" spans="1:8" s="2" customFormat="1" ht="16.5" customHeight="1">
      <c r="A18" s="14"/>
      <c r="B18" s="15"/>
      <c r="C18" s="16"/>
      <c r="D18" s="16"/>
      <c r="F18" s="2" t="s">
        <v>73</v>
      </c>
      <c r="G18" s="3">
        <f>C77+C94</f>
        <v>1268</v>
      </c>
      <c r="H18" s="3">
        <f>D77+D94</f>
        <v>1074</v>
      </c>
    </row>
    <row r="19" spans="1:8" s="2" customFormat="1" ht="16.5" customHeight="1">
      <c r="A19" s="14"/>
      <c r="B19" s="7" t="s">
        <v>19</v>
      </c>
      <c r="C19" s="8">
        <v>453</v>
      </c>
      <c r="D19" s="8">
        <v>498</v>
      </c>
    </row>
    <row r="20" spans="1:8" s="2" customFormat="1" ht="16.5" customHeight="1">
      <c r="A20" s="14"/>
      <c r="B20" s="7" t="s">
        <v>20</v>
      </c>
      <c r="C20" s="8">
        <v>442</v>
      </c>
      <c r="D20" s="8">
        <v>389</v>
      </c>
    </row>
    <row r="21" spans="1:8" s="2" customFormat="1" ht="16.5" customHeight="1">
      <c r="A21" s="12"/>
      <c r="B21" s="7" t="s">
        <v>21</v>
      </c>
      <c r="C21" s="8">
        <v>451</v>
      </c>
      <c r="D21" s="8">
        <v>267</v>
      </c>
    </row>
    <row r="22" spans="1:8" s="2" customFormat="1" ht="16.5" customHeight="1">
      <c r="A22" s="14"/>
      <c r="B22" s="9" t="s">
        <v>22</v>
      </c>
      <c r="C22" s="10">
        <f>SUM(C19:C21)</f>
        <v>1346</v>
      </c>
      <c r="D22" s="10">
        <f t="shared" ref="D22" si="1">SUM(D19:D21)</f>
        <v>1154</v>
      </c>
    </row>
    <row r="23" spans="1:8" s="2" customFormat="1" ht="16.5" customHeight="1">
      <c r="A23" s="14"/>
      <c r="B23" s="15"/>
      <c r="C23" s="16"/>
      <c r="D23" s="16"/>
    </row>
    <row r="24" spans="1:8" s="2" customFormat="1" ht="16.5" customHeight="1">
      <c r="A24" s="14"/>
      <c r="B24" s="7" t="s">
        <v>23</v>
      </c>
      <c r="C24" s="8">
        <v>504</v>
      </c>
      <c r="D24" s="8">
        <v>265</v>
      </c>
    </row>
    <row r="25" spans="1:8" s="2" customFormat="1" ht="16.5" customHeight="1">
      <c r="A25" s="14"/>
      <c r="B25" s="7" t="s">
        <v>24</v>
      </c>
      <c r="C25" s="8">
        <v>504</v>
      </c>
      <c r="D25" s="8">
        <v>416</v>
      </c>
    </row>
    <row r="26" spans="1:8" s="2" customFormat="1" ht="16.5" customHeight="1">
      <c r="A26" s="12"/>
      <c r="B26" s="9" t="s">
        <v>25</v>
      </c>
      <c r="C26" s="10">
        <f>SUM(C24:C25)</f>
        <v>1008</v>
      </c>
      <c r="D26" s="10">
        <f t="shared" ref="D26" si="2">SUM(D24:D25)</f>
        <v>681</v>
      </c>
    </row>
    <row r="27" spans="1:8" s="2" customFormat="1" ht="16.5" customHeight="1">
      <c r="A27" s="14"/>
      <c r="B27" s="15"/>
      <c r="C27" s="16"/>
      <c r="D27" s="16"/>
    </row>
    <row r="28" spans="1:8" s="2" customFormat="1" ht="16.5" customHeight="1">
      <c r="A28" s="6" t="s">
        <v>26</v>
      </c>
      <c r="B28" s="7" t="s">
        <v>27</v>
      </c>
      <c r="C28" s="8">
        <v>103</v>
      </c>
      <c r="D28" s="8">
        <v>142</v>
      </c>
    </row>
    <row r="29" spans="1:8" s="2" customFormat="1" ht="16.5" customHeight="1">
      <c r="A29" s="12"/>
      <c r="B29" s="15"/>
      <c r="C29" s="16"/>
      <c r="D29" s="16"/>
    </row>
    <row r="30" spans="1:8" s="2" customFormat="1" ht="16.5" customHeight="1">
      <c r="A30" s="6" t="s">
        <v>28</v>
      </c>
      <c r="B30" s="7" t="s">
        <v>29</v>
      </c>
      <c r="C30" s="8">
        <v>64</v>
      </c>
      <c r="D30" s="8">
        <v>77</v>
      </c>
    </row>
    <row r="31" spans="1:8" s="2" customFormat="1" ht="16.5" customHeight="1">
      <c r="A31" s="13"/>
      <c r="B31" s="7" t="s">
        <v>30</v>
      </c>
      <c r="C31" s="8">
        <v>129</v>
      </c>
      <c r="D31" s="8">
        <v>198</v>
      </c>
    </row>
    <row r="32" spans="1:8" s="2" customFormat="1" ht="16.5" customHeight="1">
      <c r="A32" s="12"/>
      <c r="B32" s="15"/>
      <c r="C32" s="16"/>
      <c r="D32" s="16"/>
    </row>
    <row r="33" spans="1:4" s="2" customFormat="1" ht="16.5" customHeight="1">
      <c r="A33" s="6" t="s">
        <v>31</v>
      </c>
      <c r="B33" s="7" t="s">
        <v>32</v>
      </c>
      <c r="C33" s="8">
        <v>32</v>
      </c>
      <c r="D33" s="8">
        <v>65</v>
      </c>
    </row>
    <row r="34" spans="1:4" s="2" customFormat="1" ht="16.5" customHeight="1">
      <c r="A34" s="13"/>
      <c r="B34" s="9" t="s">
        <v>33</v>
      </c>
      <c r="C34" s="10">
        <f>SUM(C7,C9,C17,C22,C26,C28,C30,C31,C33)</f>
        <v>5179</v>
      </c>
      <c r="D34" s="10">
        <f>SUM(D7,D9,D17,D22,D26,D28,D30,D31,D33)</f>
        <v>4487</v>
      </c>
    </row>
    <row r="35" spans="1:4" s="2" customFormat="1" ht="16.5" customHeight="1">
      <c r="A35" s="18"/>
      <c r="B35" s="15"/>
      <c r="C35" s="16"/>
      <c r="D35" s="16"/>
    </row>
    <row r="36" spans="1:4" s="2" customFormat="1" ht="16.5" customHeight="1">
      <c r="A36" s="6" t="s">
        <v>34</v>
      </c>
      <c r="B36" s="7" t="s">
        <v>4</v>
      </c>
      <c r="C36" s="8">
        <v>184</v>
      </c>
      <c r="D36" s="8">
        <v>141</v>
      </c>
    </row>
    <row r="37" spans="1:4" s="2" customFormat="1" ht="16.5" customHeight="1">
      <c r="A37" s="13"/>
      <c r="B37" s="7" t="s">
        <v>5</v>
      </c>
      <c r="C37" s="8">
        <v>129</v>
      </c>
      <c r="D37" s="8">
        <v>209</v>
      </c>
    </row>
    <row r="38" spans="1:4" s="17" customFormat="1" ht="16.5" customHeight="1">
      <c r="A38" s="14"/>
      <c r="B38" s="7" t="s">
        <v>6</v>
      </c>
      <c r="C38" s="8">
        <v>128</v>
      </c>
      <c r="D38" s="8">
        <v>140</v>
      </c>
    </row>
    <row r="39" spans="1:4" s="2" customFormat="1" ht="16.5" customHeight="1">
      <c r="A39" s="14"/>
      <c r="B39" s="7" t="s">
        <v>7</v>
      </c>
      <c r="C39" s="8">
        <v>127</v>
      </c>
      <c r="D39" s="8">
        <v>206</v>
      </c>
    </row>
    <row r="40" spans="1:4" s="2" customFormat="1" ht="16.5" customHeight="1">
      <c r="A40" s="14"/>
      <c r="B40" s="7" t="s">
        <v>8</v>
      </c>
      <c r="C40" s="8">
        <v>122</v>
      </c>
      <c r="D40" s="8">
        <v>171</v>
      </c>
    </row>
    <row r="41" spans="1:4" s="2" customFormat="1" ht="16.5" customHeight="1">
      <c r="A41" s="14"/>
      <c r="B41" s="7" t="s">
        <v>9</v>
      </c>
      <c r="C41" s="8">
        <v>120</v>
      </c>
      <c r="D41" s="8">
        <v>200</v>
      </c>
    </row>
    <row r="42" spans="1:4" s="2" customFormat="1" ht="16.5" customHeight="1">
      <c r="A42" s="14"/>
      <c r="B42" s="7" t="s">
        <v>35</v>
      </c>
      <c r="C42" s="8">
        <v>130</v>
      </c>
      <c r="D42" s="8">
        <v>173</v>
      </c>
    </row>
    <row r="43" spans="1:4" s="2" customFormat="1" ht="16.5" customHeight="1">
      <c r="A43" s="14"/>
      <c r="B43" s="7" t="s">
        <v>36</v>
      </c>
      <c r="C43" s="8">
        <v>119</v>
      </c>
      <c r="D43" s="8">
        <v>136</v>
      </c>
    </row>
    <row r="44" spans="1:4" s="2" customFormat="1" ht="16.5" customHeight="1">
      <c r="A44" s="14"/>
      <c r="B44" s="7" t="s">
        <v>37</v>
      </c>
      <c r="C44" s="8">
        <v>144</v>
      </c>
      <c r="D44" s="8">
        <v>128</v>
      </c>
    </row>
    <row r="45" spans="1:4" s="2" customFormat="1" ht="16.5" customHeight="1">
      <c r="A45" s="14"/>
      <c r="B45" s="7" t="s">
        <v>38</v>
      </c>
      <c r="C45" s="8">
        <v>185</v>
      </c>
      <c r="D45" s="8">
        <v>217</v>
      </c>
    </row>
    <row r="46" spans="1:4" s="2" customFormat="1" ht="16.5" customHeight="1">
      <c r="A46" s="14"/>
      <c r="B46" s="9" t="s">
        <v>39</v>
      </c>
      <c r="C46" s="10">
        <f>SUM(C36:C45)</f>
        <v>1388</v>
      </c>
      <c r="D46" s="10">
        <f t="shared" ref="D46" si="3">SUM(D36:D45)</f>
        <v>1721</v>
      </c>
    </row>
    <row r="47" spans="1:4" s="2" customFormat="1" ht="16.5" customHeight="1">
      <c r="A47" s="12"/>
      <c r="B47" s="15"/>
      <c r="C47" s="16"/>
      <c r="D47" s="16"/>
    </row>
    <row r="48" spans="1:4" s="2" customFormat="1" ht="16.5" customHeight="1">
      <c r="A48" s="14"/>
      <c r="B48" s="7" t="s">
        <v>11</v>
      </c>
      <c r="C48" s="8">
        <v>113</v>
      </c>
      <c r="D48" s="8">
        <v>61</v>
      </c>
    </row>
    <row r="49" spans="1:4" s="2" customFormat="1" ht="16.5" customHeight="1">
      <c r="A49" s="12"/>
      <c r="B49" s="15"/>
      <c r="C49" s="16"/>
      <c r="D49" s="16"/>
    </row>
    <row r="50" spans="1:4" s="2" customFormat="1" ht="16.5" customHeight="1">
      <c r="A50" s="14"/>
      <c r="B50" s="7" t="s">
        <v>12</v>
      </c>
      <c r="C50" s="8">
        <v>441</v>
      </c>
      <c r="D50" s="8">
        <v>289</v>
      </c>
    </row>
    <row r="51" spans="1:4" s="2" customFormat="1" ht="16.5" customHeight="1">
      <c r="A51" s="14"/>
      <c r="B51" s="7" t="s">
        <v>13</v>
      </c>
      <c r="C51" s="8">
        <v>438</v>
      </c>
      <c r="D51" s="8">
        <v>359</v>
      </c>
    </row>
    <row r="52" spans="1:4" s="2" customFormat="1" ht="16.5" customHeight="1">
      <c r="A52" s="14"/>
      <c r="B52" s="7" t="s">
        <v>14</v>
      </c>
      <c r="C52" s="8">
        <v>432</v>
      </c>
      <c r="D52" s="8">
        <v>331</v>
      </c>
    </row>
    <row r="53" spans="1:4" s="2" customFormat="1" ht="16.5" customHeight="1">
      <c r="A53" s="14"/>
      <c r="B53" s="7" t="s">
        <v>15</v>
      </c>
      <c r="C53" s="8">
        <v>434</v>
      </c>
      <c r="D53" s="8">
        <v>308</v>
      </c>
    </row>
    <row r="54" spans="1:4" s="2" customFormat="1" ht="16.5" customHeight="1">
      <c r="A54" s="14"/>
      <c r="B54" s="7" t="s">
        <v>16</v>
      </c>
      <c r="C54" s="8">
        <v>450</v>
      </c>
      <c r="D54" s="8">
        <v>304</v>
      </c>
    </row>
    <row r="55" spans="1:4" s="2" customFormat="1" ht="16.5" customHeight="1">
      <c r="A55" s="14"/>
      <c r="B55" s="7" t="s">
        <v>17</v>
      </c>
      <c r="C55" s="8">
        <v>435</v>
      </c>
      <c r="D55" s="8">
        <v>301</v>
      </c>
    </row>
    <row r="56" spans="1:4" s="2" customFormat="1" ht="16.5" customHeight="1">
      <c r="A56" s="14"/>
      <c r="B56" s="7" t="s">
        <v>40</v>
      </c>
      <c r="C56" s="8">
        <v>426</v>
      </c>
      <c r="D56" s="8">
        <v>399</v>
      </c>
    </row>
    <row r="57" spans="1:4" s="2" customFormat="1" ht="16.5" customHeight="1">
      <c r="A57" s="14"/>
      <c r="B57" s="7" t="s">
        <v>41</v>
      </c>
      <c r="C57" s="8">
        <v>442</v>
      </c>
      <c r="D57" s="8">
        <v>288</v>
      </c>
    </row>
    <row r="58" spans="1:4" s="2" customFormat="1" ht="16.5" customHeight="1">
      <c r="A58" s="14"/>
      <c r="B58" s="7" t="s">
        <v>42</v>
      </c>
      <c r="C58" s="8">
        <v>431</v>
      </c>
      <c r="D58" s="8">
        <v>250</v>
      </c>
    </row>
    <row r="59" spans="1:4" s="2" customFormat="1" ht="16.5" customHeight="1">
      <c r="A59" s="14"/>
      <c r="B59" s="7" t="s">
        <v>43</v>
      </c>
      <c r="C59" s="8">
        <v>436</v>
      </c>
      <c r="D59" s="8">
        <v>426</v>
      </c>
    </row>
    <row r="60" spans="1:4" s="2" customFormat="1" ht="16.5" customHeight="1">
      <c r="A60" s="14"/>
      <c r="B60" s="7" t="s">
        <v>44</v>
      </c>
      <c r="C60" s="22">
        <v>432</v>
      </c>
      <c r="D60" s="8">
        <v>265</v>
      </c>
    </row>
    <row r="61" spans="1:4" s="2" customFormat="1" ht="16.5" customHeight="1">
      <c r="A61" s="14"/>
      <c r="B61" s="9" t="s">
        <v>45</v>
      </c>
      <c r="C61" s="10">
        <f>SUM(C50:C60)</f>
        <v>4797</v>
      </c>
      <c r="D61" s="10">
        <f t="shared" ref="D61" si="4">SUM(D50:D60)</f>
        <v>3520</v>
      </c>
    </row>
    <row r="62" spans="1:4" s="2" customFormat="1" ht="16.5" customHeight="1">
      <c r="A62" s="12"/>
      <c r="B62" s="15"/>
      <c r="C62" s="16"/>
      <c r="D62" s="16"/>
    </row>
    <row r="63" spans="1:4" s="2" customFormat="1" ht="16.5" customHeight="1">
      <c r="A63" s="14"/>
      <c r="B63" s="7" t="s">
        <v>19</v>
      </c>
      <c r="C63" s="8">
        <v>789</v>
      </c>
      <c r="D63" s="8">
        <v>801</v>
      </c>
    </row>
    <row r="64" spans="1:4" s="2" customFormat="1" ht="16.5" customHeight="1">
      <c r="A64" s="14"/>
      <c r="B64" s="7" t="s">
        <v>20</v>
      </c>
      <c r="C64" s="8">
        <v>792</v>
      </c>
      <c r="D64" s="8">
        <v>548</v>
      </c>
    </row>
    <row r="65" spans="1:4" s="2" customFormat="1" ht="16.5" customHeight="1">
      <c r="A65" s="14"/>
      <c r="B65" s="7" t="s">
        <v>21</v>
      </c>
      <c r="C65" s="8">
        <v>787</v>
      </c>
      <c r="D65" s="8">
        <v>783</v>
      </c>
    </row>
    <row r="66" spans="1:4" s="2" customFormat="1" ht="16.5" customHeight="1">
      <c r="A66" s="14"/>
      <c r="B66" s="9" t="s">
        <v>46</v>
      </c>
      <c r="C66" s="10">
        <f>SUM(C63:C65)</f>
        <v>2368</v>
      </c>
      <c r="D66" s="10">
        <f t="shared" ref="D66" si="5">SUM(D63:D65)</f>
        <v>2132</v>
      </c>
    </row>
    <row r="67" spans="1:4" s="2" customFormat="1" ht="16.5" customHeight="1">
      <c r="A67" s="14"/>
      <c r="B67" s="9" t="s">
        <v>47</v>
      </c>
      <c r="C67" s="10">
        <f>SUM(C46,C48,C61,C66)</f>
        <v>8666</v>
      </c>
      <c r="D67" s="10">
        <f>SUM(D46,D48,D61,D66)</f>
        <v>7434</v>
      </c>
    </row>
    <row r="68" spans="1:4" s="2" customFormat="1" ht="16.5" customHeight="1">
      <c r="A68" s="18"/>
      <c r="B68" s="15"/>
      <c r="C68" s="16"/>
      <c r="D68" s="16"/>
    </row>
    <row r="69" spans="1:4" s="2" customFormat="1" ht="16.5" customHeight="1">
      <c r="A69" s="6" t="s">
        <v>48</v>
      </c>
      <c r="B69" s="7" t="s">
        <v>4</v>
      </c>
      <c r="C69" s="8">
        <v>115</v>
      </c>
      <c r="D69" s="8">
        <v>122</v>
      </c>
    </row>
    <row r="70" spans="1:4" s="2" customFormat="1" ht="16.5" customHeight="1">
      <c r="A70" s="13"/>
      <c r="B70" s="7" t="s">
        <v>5</v>
      </c>
      <c r="C70" s="8">
        <v>140</v>
      </c>
      <c r="D70" s="8">
        <v>1286</v>
      </c>
    </row>
    <row r="71" spans="1:4" s="17" customFormat="1" ht="16.5" customHeight="1">
      <c r="A71" s="14"/>
      <c r="B71" s="7" t="s">
        <v>6</v>
      </c>
      <c r="C71" s="8">
        <v>123</v>
      </c>
      <c r="D71" s="8">
        <v>121</v>
      </c>
    </row>
    <row r="72" spans="1:4" s="2" customFormat="1" ht="16.5" customHeight="1">
      <c r="A72" s="14"/>
      <c r="B72" s="9" t="s">
        <v>49</v>
      </c>
      <c r="C72" s="10">
        <f>SUM(C69:C71)</f>
        <v>378</v>
      </c>
      <c r="D72" s="10">
        <f t="shared" ref="D72" si="6">SUM(D69:D71)</f>
        <v>1529</v>
      </c>
    </row>
    <row r="73" spans="1:4" s="2" customFormat="1" ht="16.5" customHeight="1">
      <c r="A73" s="17"/>
      <c r="B73" s="15"/>
      <c r="C73" s="16"/>
      <c r="D73" s="16"/>
    </row>
    <row r="74" spans="1:4" s="2" customFormat="1" ht="16.5" customHeight="1">
      <c r="A74" s="14"/>
      <c r="B74" s="7" t="s">
        <v>12</v>
      </c>
      <c r="C74" s="8">
        <v>316</v>
      </c>
      <c r="D74" s="8">
        <v>164</v>
      </c>
    </row>
    <row r="75" spans="1:4" s="2" customFormat="1" ht="16.5" customHeight="1">
      <c r="A75" s="14"/>
      <c r="B75" s="7" t="s">
        <v>13</v>
      </c>
      <c r="C75" s="8">
        <v>300</v>
      </c>
      <c r="D75" s="8">
        <v>205</v>
      </c>
    </row>
    <row r="76" spans="1:4" s="17" customFormat="1" ht="16.5" customHeight="1">
      <c r="A76" s="14"/>
      <c r="B76" s="7" t="s">
        <v>14</v>
      </c>
      <c r="C76" s="8">
        <v>263</v>
      </c>
      <c r="D76" s="8">
        <v>228</v>
      </c>
    </row>
    <row r="77" spans="1:4" s="2" customFormat="1" ht="16.5" customHeight="1">
      <c r="A77" s="14"/>
      <c r="B77" s="9" t="s">
        <v>50</v>
      </c>
      <c r="C77" s="10">
        <f>SUM(C74:C76)</f>
        <v>879</v>
      </c>
      <c r="D77" s="10">
        <f t="shared" ref="D77" si="7">SUM(D74:D76)</f>
        <v>597</v>
      </c>
    </row>
    <row r="78" spans="1:4" s="2" customFormat="1" ht="16.5" customHeight="1">
      <c r="A78" s="17"/>
      <c r="B78" s="15"/>
      <c r="C78" s="16"/>
      <c r="D78" s="16"/>
    </row>
    <row r="79" spans="1:4" s="2" customFormat="1" ht="16.5" customHeight="1">
      <c r="A79" s="14"/>
      <c r="B79" s="7" t="s">
        <v>11</v>
      </c>
      <c r="C79" s="8">
        <v>26</v>
      </c>
      <c r="D79" s="8">
        <v>22</v>
      </c>
    </row>
    <row r="80" spans="1:4" s="2" customFormat="1" ht="16.5" customHeight="1">
      <c r="A80" s="14"/>
      <c r="B80" s="7" t="s">
        <v>51</v>
      </c>
      <c r="C80" s="8">
        <v>380</v>
      </c>
      <c r="D80" s="8">
        <v>625</v>
      </c>
    </row>
    <row r="81" spans="1:4" s="17" customFormat="1" ht="16.5" customHeight="1">
      <c r="B81" s="15"/>
      <c r="C81" s="16"/>
      <c r="D81" s="16"/>
    </row>
    <row r="82" spans="1:4" s="2" customFormat="1" ht="16.5" customHeight="1">
      <c r="A82" s="14"/>
      <c r="B82" s="7" t="s">
        <v>19</v>
      </c>
      <c r="C82" s="8">
        <v>348</v>
      </c>
      <c r="D82" s="8">
        <v>315</v>
      </c>
    </row>
    <row r="83" spans="1:4" s="2" customFormat="1" ht="16.5" customHeight="1">
      <c r="A83" s="14"/>
      <c r="B83" s="7" t="s">
        <v>20</v>
      </c>
      <c r="C83" s="8">
        <v>347</v>
      </c>
      <c r="D83" s="8">
        <v>198</v>
      </c>
    </row>
    <row r="84" spans="1:4" s="17" customFormat="1" ht="16.5" customHeight="1">
      <c r="A84" s="14"/>
      <c r="B84" s="9" t="s">
        <v>95</v>
      </c>
      <c r="C84" s="10">
        <f>SUM(C82:C83)</f>
        <v>695</v>
      </c>
      <c r="D84" s="10">
        <f>SUM(D82:D83)</f>
        <v>513</v>
      </c>
    </row>
    <row r="85" spans="1:4" s="2" customFormat="1" ht="16.5" customHeight="1">
      <c r="A85" s="14"/>
      <c r="B85" s="9" t="s">
        <v>52</v>
      </c>
      <c r="C85" s="10">
        <f>SUM(C72,C77,C79,C80,C82,C83)</f>
        <v>2358</v>
      </c>
      <c r="D85" s="10">
        <f>SUM(D72,D77,D79,D80,D82,D83)</f>
        <v>3286</v>
      </c>
    </row>
    <row r="86" spans="1:4" s="2" customFormat="1" ht="16.5" customHeight="1">
      <c r="A86" s="18"/>
      <c r="B86" s="15"/>
      <c r="C86" s="16"/>
      <c r="D86" s="16"/>
    </row>
    <row r="87" spans="1:4" s="2" customFormat="1" ht="16.5" customHeight="1">
      <c r="A87" s="6" t="s">
        <v>53</v>
      </c>
      <c r="B87" s="7" t="s">
        <v>54</v>
      </c>
      <c r="C87" s="8">
        <v>189</v>
      </c>
      <c r="D87" s="8">
        <v>198</v>
      </c>
    </row>
    <row r="88" spans="1:4" s="2" customFormat="1" ht="16.5" customHeight="1">
      <c r="A88" s="13"/>
      <c r="B88" s="7" t="s">
        <v>55</v>
      </c>
      <c r="C88" s="8">
        <v>485</v>
      </c>
      <c r="D88" s="8">
        <v>437</v>
      </c>
    </row>
    <row r="89" spans="1:4" s="17" customFormat="1" ht="16.5" customHeight="1">
      <c r="A89" s="18"/>
      <c r="B89" s="19"/>
      <c r="C89" s="20"/>
      <c r="D89" s="20"/>
    </row>
    <row r="90" spans="1:4" s="2" customFormat="1" ht="16.5" customHeight="1">
      <c r="A90" s="6" t="s">
        <v>56</v>
      </c>
      <c r="B90" s="7" t="s">
        <v>57</v>
      </c>
      <c r="C90" s="8">
        <v>70</v>
      </c>
      <c r="D90" s="8">
        <v>95</v>
      </c>
    </row>
    <row r="91" spans="1:4" s="2" customFormat="1" ht="16.5" customHeight="1">
      <c r="A91" s="13"/>
      <c r="B91" s="7" t="s">
        <v>55</v>
      </c>
      <c r="C91" s="8">
        <v>471</v>
      </c>
      <c r="D91" s="8">
        <v>350</v>
      </c>
    </row>
    <row r="92" spans="1:4" s="17" customFormat="1" ht="16.5" customHeight="1">
      <c r="A92" s="18"/>
      <c r="B92" s="19"/>
      <c r="C92" s="20"/>
      <c r="D92" s="20"/>
    </row>
    <row r="93" spans="1:4" s="2" customFormat="1" ht="16.5" customHeight="1">
      <c r="A93" s="6" t="s">
        <v>58</v>
      </c>
      <c r="B93" s="7" t="s">
        <v>59</v>
      </c>
      <c r="C93" s="8">
        <v>44</v>
      </c>
      <c r="D93" s="8">
        <v>75</v>
      </c>
    </row>
    <row r="94" spans="1:4" s="2" customFormat="1" ht="16.5" customHeight="1">
      <c r="A94" s="13"/>
      <c r="B94" s="7" t="s">
        <v>60</v>
      </c>
      <c r="C94" s="8">
        <v>389</v>
      </c>
      <c r="D94" s="8">
        <v>477</v>
      </c>
    </row>
    <row r="95" spans="1:4" s="17" customFormat="1" ht="16.5" customHeight="1">
      <c r="A95" s="14"/>
      <c r="B95" s="9" t="s">
        <v>61</v>
      </c>
      <c r="C95" s="10">
        <f>SUM(C67,C85,C87,C88,C90,C91,C93,C94)</f>
        <v>12672</v>
      </c>
      <c r="D95" s="10">
        <f>SUM(D67,D85,D87,D88,D90,D91,D93,D94)</f>
        <v>12352</v>
      </c>
    </row>
    <row r="96" spans="1:4" s="2" customFormat="1" ht="16.5" customHeight="1">
      <c r="A96" s="14"/>
      <c r="B96" s="11" t="s">
        <v>62</v>
      </c>
      <c r="C96" s="10">
        <f>SUM(C34,C95)</f>
        <v>17851</v>
      </c>
      <c r="D96" s="10">
        <f>SUM(D34,D95)</f>
        <v>16839</v>
      </c>
    </row>
    <row r="97" spans="1:4" s="2" customFormat="1" ht="16.5" customHeight="1">
      <c r="A97" s="1"/>
      <c r="B97" s="1"/>
      <c r="C97" s="1"/>
      <c r="D97" s="1"/>
    </row>
    <row r="98" spans="1:4" s="2" customFormat="1" ht="16.5" customHeight="1">
      <c r="A98" s="1"/>
      <c r="B98" s="1"/>
      <c r="C98" s="1"/>
      <c r="D98" s="1"/>
    </row>
    <row r="99" spans="1:4" s="2" customFormat="1" ht="16.5" customHeight="1">
      <c r="A99" s="1"/>
      <c r="B99" s="1"/>
      <c r="C99" s="1"/>
      <c r="D99" s="1"/>
    </row>
  </sheetData>
  <mergeCells count="2">
    <mergeCell ref="A1:D1"/>
    <mergeCell ref="A2:D2"/>
  </mergeCells>
  <pageMargins left="0.75" right="0.75" top="1" bottom="1" header="0.5" footer="0.5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E13" sqref="E13"/>
    </sheetView>
  </sheetViews>
  <sheetFormatPr baseColWidth="10" defaultRowHeight="15"/>
  <cols>
    <col min="1" max="1" width="15.140625" customWidth="1"/>
    <col min="12" max="12" width="14.28515625" customWidth="1"/>
  </cols>
  <sheetData>
    <row r="1" spans="1:14">
      <c r="L1" s="25" t="s">
        <v>92</v>
      </c>
      <c r="M1" s="25"/>
      <c r="N1" s="25"/>
    </row>
    <row r="2" spans="1:14" ht="30">
      <c r="A2" s="28"/>
      <c r="B2" s="28" t="s">
        <v>86</v>
      </c>
      <c r="C2" s="29"/>
      <c r="D2" s="28"/>
      <c r="E2" s="28"/>
      <c r="F2" s="28"/>
      <c r="G2" s="29" t="s">
        <v>84</v>
      </c>
      <c r="H2" s="28"/>
      <c r="I2" s="28"/>
      <c r="J2" s="28"/>
      <c r="K2" s="30"/>
      <c r="L2" s="30"/>
      <c r="M2" s="30"/>
      <c r="N2" s="30"/>
    </row>
    <row r="3" spans="1:14" ht="30">
      <c r="A3" s="28" t="s">
        <v>78</v>
      </c>
      <c r="B3" s="28" t="s">
        <v>79</v>
      </c>
      <c r="C3" s="29" t="s">
        <v>80</v>
      </c>
      <c r="D3" s="28" t="s">
        <v>81</v>
      </c>
      <c r="E3" s="28" t="s">
        <v>84</v>
      </c>
      <c r="F3" s="28" t="s">
        <v>82</v>
      </c>
      <c r="G3" s="29" t="s">
        <v>83</v>
      </c>
      <c r="H3" s="28" t="s">
        <v>84</v>
      </c>
      <c r="I3" s="28" t="s">
        <v>82</v>
      </c>
      <c r="J3" s="28" t="s">
        <v>85</v>
      </c>
      <c r="K3" s="30"/>
      <c r="L3" s="30"/>
      <c r="M3" s="31" t="s">
        <v>85</v>
      </c>
      <c r="N3" s="31" t="s">
        <v>94</v>
      </c>
    </row>
    <row r="4" spans="1:14" ht="21" customHeight="1">
      <c r="A4" s="28" t="s">
        <v>88</v>
      </c>
      <c r="B4" s="26">
        <v>140</v>
      </c>
      <c r="C4" s="27">
        <v>24</v>
      </c>
      <c r="D4" s="27">
        <v>25</v>
      </c>
      <c r="E4" s="26">
        <v>103</v>
      </c>
      <c r="F4" s="27">
        <f>SUM(B4:E4)</f>
        <v>292</v>
      </c>
      <c r="G4" s="27">
        <v>0</v>
      </c>
      <c r="H4" s="26">
        <v>74</v>
      </c>
      <c r="I4" s="27">
        <f>SUM(G4:H4)</f>
        <v>74</v>
      </c>
      <c r="J4" s="27">
        <v>304</v>
      </c>
      <c r="K4" s="30"/>
      <c r="L4" s="30" t="s">
        <v>30</v>
      </c>
      <c r="M4" s="32">
        <f>J4+J5</f>
        <v>603</v>
      </c>
      <c r="N4" s="32">
        <f>F4+F5+I4+I5</f>
        <v>677</v>
      </c>
    </row>
    <row r="5" spans="1:14" ht="21" customHeight="1">
      <c r="A5" s="28" t="s">
        <v>87</v>
      </c>
      <c r="B5" s="26">
        <v>117</v>
      </c>
      <c r="C5" s="27">
        <v>14</v>
      </c>
      <c r="D5" s="27">
        <v>35</v>
      </c>
      <c r="E5" s="26">
        <v>88</v>
      </c>
      <c r="F5" s="27">
        <f t="shared" ref="F5:F8" si="0">SUM(B5:E5)</f>
        <v>254</v>
      </c>
      <c r="G5" s="27">
        <v>0</v>
      </c>
      <c r="H5" s="26">
        <v>57</v>
      </c>
      <c r="I5" s="27">
        <f t="shared" ref="I5:I9" si="1">SUM(G5:H5)</f>
        <v>57</v>
      </c>
      <c r="J5" s="27">
        <v>299</v>
      </c>
      <c r="K5" s="30"/>
      <c r="L5" s="30" t="s">
        <v>93</v>
      </c>
      <c r="M5" s="32">
        <f>J6+J7+J8</f>
        <v>770</v>
      </c>
      <c r="N5" s="32">
        <f>F6+F7+F8+I6+I7+I8</f>
        <v>1000</v>
      </c>
    </row>
    <row r="6" spans="1:14" ht="21" customHeight="1">
      <c r="A6" s="28" t="s">
        <v>89</v>
      </c>
      <c r="B6" s="26">
        <v>159</v>
      </c>
      <c r="C6" s="27">
        <v>90</v>
      </c>
      <c r="D6" s="27">
        <v>35</v>
      </c>
      <c r="E6" s="26">
        <v>24</v>
      </c>
      <c r="F6" s="27">
        <f t="shared" si="0"/>
        <v>308</v>
      </c>
      <c r="G6" s="27">
        <v>7</v>
      </c>
      <c r="H6" s="26">
        <v>33</v>
      </c>
      <c r="I6" s="27">
        <f t="shared" si="1"/>
        <v>40</v>
      </c>
      <c r="J6" s="27">
        <v>245</v>
      </c>
      <c r="K6" s="30"/>
      <c r="L6" s="30" t="s">
        <v>82</v>
      </c>
      <c r="M6" s="32">
        <f>SUM(M4:M5)</f>
        <v>1373</v>
      </c>
      <c r="N6" s="32">
        <f>SUM(N4:N5)</f>
        <v>1677</v>
      </c>
    </row>
    <row r="7" spans="1:14" ht="21" customHeight="1">
      <c r="A7" s="28" t="s">
        <v>90</v>
      </c>
      <c r="B7" s="26">
        <v>151</v>
      </c>
      <c r="C7" s="27">
        <v>84</v>
      </c>
      <c r="D7" s="27">
        <v>32</v>
      </c>
      <c r="E7" s="26">
        <v>11</v>
      </c>
      <c r="F7" s="27">
        <f t="shared" si="0"/>
        <v>278</v>
      </c>
      <c r="G7" s="27">
        <v>11</v>
      </c>
      <c r="H7" s="26">
        <v>33</v>
      </c>
      <c r="I7" s="27">
        <f t="shared" si="1"/>
        <v>44</v>
      </c>
      <c r="J7" s="27">
        <v>250</v>
      </c>
      <c r="K7" s="30"/>
      <c r="L7" s="30"/>
      <c r="M7" s="30"/>
      <c r="N7" s="30"/>
    </row>
    <row r="8" spans="1:14" ht="21" customHeight="1">
      <c r="A8" s="28" t="s">
        <v>91</v>
      </c>
      <c r="B8" s="26">
        <v>119</v>
      </c>
      <c r="C8" s="27">
        <v>88</v>
      </c>
      <c r="D8" s="27">
        <v>35</v>
      </c>
      <c r="E8" s="26">
        <v>57</v>
      </c>
      <c r="F8" s="27">
        <f t="shared" si="0"/>
        <v>299</v>
      </c>
      <c r="G8" s="27">
        <v>5</v>
      </c>
      <c r="H8" s="26">
        <v>26</v>
      </c>
      <c r="I8" s="27">
        <f t="shared" si="1"/>
        <v>31</v>
      </c>
      <c r="J8" s="27">
        <v>275</v>
      </c>
      <c r="K8" s="30"/>
      <c r="L8" s="30"/>
      <c r="M8" s="31" t="s">
        <v>85</v>
      </c>
      <c r="N8" s="31" t="s">
        <v>94</v>
      </c>
    </row>
    <row r="9" spans="1:14" ht="21" customHeight="1">
      <c r="A9" s="30"/>
      <c r="B9" s="26">
        <f>SUM(B4:B8)</f>
        <v>686</v>
      </c>
      <c r="C9" s="27">
        <f t="shared" ref="C9:J9" si="2">SUM(C4:C8)</f>
        <v>300</v>
      </c>
      <c r="D9" s="27">
        <f t="shared" si="2"/>
        <v>162</v>
      </c>
      <c r="E9" s="26">
        <f t="shared" si="2"/>
        <v>283</v>
      </c>
      <c r="F9" s="27">
        <f>SUM(B9:E9)</f>
        <v>1431</v>
      </c>
      <c r="G9" s="27">
        <f t="shared" si="2"/>
        <v>23</v>
      </c>
      <c r="H9" s="26">
        <f t="shared" si="2"/>
        <v>223</v>
      </c>
      <c r="I9" s="27">
        <f t="shared" si="1"/>
        <v>246</v>
      </c>
      <c r="J9" s="27">
        <f t="shared" si="2"/>
        <v>1373</v>
      </c>
      <c r="K9" s="30"/>
      <c r="L9" s="30" t="s">
        <v>30</v>
      </c>
      <c r="M9" s="32">
        <f>M4</f>
        <v>603</v>
      </c>
      <c r="N9" s="32">
        <f>N4</f>
        <v>677</v>
      </c>
    </row>
    <row r="10" spans="1:14" ht="21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 t="s">
        <v>93</v>
      </c>
      <c r="M10" s="32">
        <f>M5</f>
        <v>770</v>
      </c>
      <c r="N10" s="32">
        <f>N5</f>
        <v>1000</v>
      </c>
    </row>
    <row r="11" spans="1:14" ht="21" customHeight="1">
      <c r="A11" s="30"/>
      <c r="B11" s="30"/>
      <c r="C11" s="30"/>
      <c r="D11" s="30"/>
      <c r="E11" s="30"/>
      <c r="F11" s="30"/>
      <c r="G11" s="30"/>
      <c r="H11" s="30"/>
      <c r="I11" s="32"/>
      <c r="J11" s="30"/>
      <c r="K11" s="30"/>
      <c r="L11" s="30" t="s">
        <v>11</v>
      </c>
      <c r="M11" s="32">
        <v>6</v>
      </c>
      <c r="N11" s="32">
        <v>5</v>
      </c>
    </row>
    <row r="12" spans="1:14" ht="21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 t="s">
        <v>82</v>
      </c>
      <c r="M12" s="32">
        <f>SUM(M9:M11)</f>
        <v>1379</v>
      </c>
      <c r="N12" s="32">
        <f>SUM(N9:N11)</f>
        <v>1682</v>
      </c>
    </row>
  </sheetData>
  <mergeCells count="1"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1ra Instancia</vt:lpstr>
      <vt:lpstr>2da Instancia</vt:lpstr>
      <vt:lpstr>'1ra Instancia'!Área_de_impresión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Uribe Perdomo</dc:creator>
  <cp:lastModifiedBy>margarita.uribe</cp:lastModifiedBy>
  <cp:lastPrinted>2014-11-13T18:17:54Z</cp:lastPrinted>
  <dcterms:created xsi:type="dcterms:W3CDTF">2014-11-13T17:47:04Z</dcterms:created>
  <dcterms:modified xsi:type="dcterms:W3CDTF">2016-06-29T16:59:02Z</dcterms:modified>
</cp:coreProperties>
</file>