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8115" tabRatio="750" firstSheet="1" activeTab="11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Int!$A$1:$D$51</definedName>
    <definedName name="_xlnm.Print_Area" localSheetId="12">PDA_ESPECIFICA!$A$1:$K$137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45621"/>
</workbook>
</file>

<file path=xl/calcChain.xml><?xml version="1.0" encoding="utf-8"?>
<calcChain xmlns="http://schemas.openxmlformats.org/spreadsheetml/2006/main">
  <c r="F48" i="27" l="1"/>
  <c r="I14" i="26"/>
  <c r="G10" i="29"/>
  <c r="H10" i="29"/>
  <c r="I10" i="29"/>
  <c r="J10" i="29"/>
  <c r="K10" i="29"/>
  <c r="F10" i="29"/>
  <c r="I44" i="29"/>
  <c r="G45" i="29"/>
  <c r="G44" i="29" s="1"/>
  <c r="H45" i="29"/>
  <c r="H44" i="29" s="1"/>
  <c r="I45" i="29"/>
  <c r="J45" i="29"/>
  <c r="J44" i="29" s="1"/>
  <c r="K45" i="29"/>
  <c r="K44" i="29" s="1"/>
  <c r="F44" i="29"/>
  <c r="F45" i="29"/>
  <c r="G57" i="29"/>
  <c r="H57" i="29"/>
  <c r="I57" i="29"/>
  <c r="J57" i="29"/>
  <c r="K57" i="29"/>
  <c r="F57" i="29"/>
  <c r="G62" i="29"/>
  <c r="H62" i="29"/>
  <c r="I62" i="29"/>
  <c r="J62" i="29"/>
  <c r="K62" i="29"/>
  <c r="F62" i="29"/>
  <c r="G72" i="29"/>
  <c r="H72" i="29"/>
  <c r="I72" i="29"/>
  <c r="J72" i="29"/>
  <c r="K72" i="29"/>
  <c r="F72" i="29"/>
  <c r="H80" i="29"/>
  <c r="J80" i="29"/>
  <c r="G81" i="29"/>
  <c r="G80" i="29" s="1"/>
  <c r="H81" i="29"/>
  <c r="I81" i="29"/>
  <c r="I80" i="29" s="1"/>
  <c r="J81" i="29"/>
  <c r="K81" i="29"/>
  <c r="K80" i="29" s="1"/>
  <c r="F80" i="29"/>
  <c r="F81" i="29"/>
  <c r="G88" i="29"/>
  <c r="H88" i="29"/>
  <c r="I88" i="29"/>
  <c r="J88" i="29"/>
  <c r="K88" i="29"/>
  <c r="F88" i="29"/>
  <c r="F93" i="29"/>
  <c r="G93" i="29"/>
  <c r="H93" i="29"/>
  <c r="I93" i="29"/>
  <c r="J93" i="29"/>
  <c r="K93" i="29"/>
  <c r="G101" i="29"/>
  <c r="H101" i="29"/>
  <c r="I101" i="29"/>
  <c r="J101" i="29"/>
  <c r="K101" i="29"/>
  <c r="F101" i="29"/>
  <c r="F106" i="29"/>
  <c r="G106" i="29"/>
  <c r="H106" i="29"/>
  <c r="I106" i="29"/>
  <c r="J106" i="29"/>
  <c r="K106" i="29"/>
  <c r="F111" i="29"/>
  <c r="G111" i="29"/>
  <c r="I111" i="29"/>
  <c r="J111" i="29"/>
  <c r="K111" i="29"/>
  <c r="H111" i="29"/>
  <c r="F36" i="27"/>
  <c r="I36" i="27" s="1"/>
  <c r="F20" i="26"/>
  <c r="I20" i="26" s="1"/>
  <c r="F18" i="26"/>
  <c r="F16" i="26"/>
  <c r="F14" i="26"/>
  <c r="F12" i="26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F45" i="28"/>
  <c r="F44" i="28"/>
  <c r="F43" i="28"/>
  <c r="F42" i="28"/>
  <c r="F31" i="28"/>
  <c r="F39" i="28"/>
  <c r="F38" i="28"/>
  <c r="F37" i="28"/>
  <c r="F36" i="28"/>
  <c r="F35" i="28"/>
  <c r="F34" i="28"/>
  <c r="F33" i="28"/>
  <c r="F32" i="28"/>
  <c r="F28" i="28"/>
  <c r="F27" i="28"/>
  <c r="F26" i="28"/>
  <c r="F25" i="28"/>
  <c r="F24" i="28"/>
  <c r="F23" i="28"/>
  <c r="F22" i="28"/>
  <c r="F25" i="27"/>
  <c r="I25" i="27" s="1"/>
  <c r="F24" i="27"/>
  <c r="I24" i="27" s="1"/>
  <c r="F22" i="27"/>
  <c r="F20" i="27"/>
  <c r="F33" i="27"/>
  <c r="I33" i="27" s="1"/>
  <c r="F46" i="27"/>
  <c r="I46" i="27" s="1"/>
  <c r="F45" i="27"/>
  <c r="I45" i="27" s="1"/>
  <c r="F44" i="27"/>
  <c r="I44" i="27" s="1"/>
  <c r="F43" i="27"/>
  <c r="I43" i="27" s="1"/>
  <c r="F42" i="27"/>
  <c r="I42" i="27" s="1"/>
  <c r="F41" i="27"/>
  <c r="I41" i="27" s="1"/>
  <c r="F40" i="27"/>
  <c r="I40" i="27" s="1"/>
  <c r="F39" i="27"/>
  <c r="I39" i="27" s="1"/>
  <c r="F38" i="27"/>
  <c r="I38" i="27" s="1"/>
  <c r="F53" i="27"/>
  <c r="F52" i="27"/>
  <c r="I52" i="27" s="1"/>
  <c r="F51" i="27"/>
  <c r="I51" i="27" s="1"/>
  <c r="F50" i="27"/>
  <c r="I50" i="27" s="1"/>
  <c r="F56" i="27"/>
  <c r="I56" i="27" s="1"/>
  <c r="F55" i="27"/>
  <c r="I55" i="27" s="1"/>
  <c r="F54" i="27"/>
  <c r="I54" i="27" s="1"/>
  <c r="F60" i="27"/>
  <c r="I60" i="27" s="1"/>
  <c r="F59" i="27"/>
  <c r="I59" i="27" s="1"/>
  <c r="F58" i="27"/>
  <c r="I58" i="27" s="1"/>
  <c r="F68" i="27"/>
  <c r="I68" i="27" s="1"/>
  <c r="F67" i="27"/>
  <c r="I67" i="27" s="1"/>
  <c r="F66" i="27"/>
  <c r="I66" i="27" s="1"/>
  <c r="F65" i="27"/>
  <c r="I65" i="27" s="1"/>
  <c r="F64" i="27"/>
  <c r="I64" i="27" s="1"/>
  <c r="F63" i="27"/>
  <c r="I63" i="27" s="1"/>
  <c r="F62" i="27"/>
  <c r="I62" i="27" s="1"/>
  <c r="F72" i="27"/>
  <c r="I72" i="27" s="1"/>
  <c r="F71" i="27"/>
  <c r="I71" i="27" s="1"/>
  <c r="F70" i="27"/>
  <c r="I70" i="27" s="1"/>
  <c r="F80" i="27"/>
  <c r="I80" i="27" s="1"/>
  <c r="F79" i="27"/>
  <c r="I79" i="27" s="1"/>
  <c r="F78" i="27"/>
  <c r="I78" i="27" s="1"/>
  <c r="F77" i="27"/>
  <c r="I77" i="27" s="1"/>
  <c r="F76" i="27"/>
  <c r="I76" i="27" s="1"/>
  <c r="F75" i="27"/>
  <c r="I75" i="27" s="1"/>
  <c r="F74" i="27"/>
  <c r="I74" i="27" s="1"/>
  <c r="I53" i="27"/>
  <c r="F27" i="29" l="1"/>
  <c r="C31" i="36" l="1"/>
  <c r="C7" i="35"/>
  <c r="J15" i="34" l="1"/>
  <c r="I35" i="34" l="1"/>
  <c r="I34" i="34"/>
  <c r="I33" i="34"/>
  <c r="H35" i="34"/>
  <c r="H34" i="34"/>
  <c r="H33" i="34"/>
  <c r="E34" i="34" l="1"/>
  <c r="E42" i="34" l="1"/>
  <c r="E43" i="34"/>
  <c r="J17" i="34" l="1"/>
  <c r="J16" i="34"/>
  <c r="G16" i="34"/>
  <c r="G15" i="34"/>
  <c r="J14" i="34"/>
  <c r="G14" i="34"/>
  <c r="J123" i="29"/>
  <c r="J122" i="29" s="1"/>
  <c r="I123" i="29"/>
  <c r="I122" i="29" s="1"/>
  <c r="J119" i="29"/>
  <c r="I119" i="29"/>
  <c r="J116" i="29"/>
  <c r="I116" i="29"/>
  <c r="J114" i="29"/>
  <c r="I114" i="29"/>
  <c r="J112" i="29"/>
  <c r="I112" i="29"/>
  <c r="J109" i="29"/>
  <c r="I109" i="29"/>
  <c r="J107" i="29"/>
  <c r="I107" i="29"/>
  <c r="J104" i="29"/>
  <c r="I104" i="29"/>
  <c r="J102" i="29"/>
  <c r="I102" i="29"/>
  <c r="J99" i="29"/>
  <c r="I99" i="29"/>
  <c r="J96" i="29"/>
  <c r="I96" i="29"/>
  <c r="J94" i="29"/>
  <c r="I94" i="29"/>
  <c r="J91" i="29"/>
  <c r="I91" i="29"/>
  <c r="J89" i="29"/>
  <c r="I89" i="29"/>
  <c r="I86" i="29"/>
  <c r="J86" i="29"/>
  <c r="J84" i="29"/>
  <c r="I84" i="29"/>
  <c r="J82" i="29"/>
  <c r="I82" i="29"/>
  <c r="J77" i="29"/>
  <c r="I77" i="29"/>
  <c r="J75" i="29"/>
  <c r="I75" i="29"/>
  <c r="J73" i="29"/>
  <c r="I73" i="29"/>
  <c r="J70" i="29"/>
  <c r="J69" i="29" s="1"/>
  <c r="I70" i="29"/>
  <c r="I69" i="29" s="1"/>
  <c r="J67" i="29"/>
  <c r="I67" i="29"/>
  <c r="J65" i="29"/>
  <c r="I65" i="29"/>
  <c r="J63" i="29"/>
  <c r="I63" i="29"/>
  <c r="J58" i="29"/>
  <c r="I58" i="29"/>
  <c r="J55" i="29"/>
  <c r="I55" i="29"/>
  <c r="J53" i="29"/>
  <c r="I53" i="29"/>
  <c r="J51" i="29"/>
  <c r="I51" i="29"/>
  <c r="J49" i="29"/>
  <c r="I49" i="29"/>
  <c r="J46" i="29"/>
  <c r="I46" i="29"/>
  <c r="J41" i="29"/>
  <c r="J40" i="29" s="1"/>
  <c r="I41" i="29"/>
  <c r="I40" i="29" s="1"/>
  <c r="J38" i="29"/>
  <c r="J37" i="29" s="1"/>
  <c r="I38" i="29"/>
  <c r="I37" i="29" s="1"/>
  <c r="J29" i="29"/>
  <c r="J28" i="29" s="1"/>
  <c r="I29" i="29"/>
  <c r="I28" i="29" s="1"/>
  <c r="J25" i="29"/>
  <c r="J24" i="29" s="1"/>
  <c r="I25" i="29"/>
  <c r="I24" i="29" s="1"/>
  <c r="J22" i="29"/>
  <c r="I22" i="29"/>
  <c r="J19" i="29"/>
  <c r="I19" i="29"/>
  <c r="J17" i="29"/>
  <c r="I17" i="29"/>
  <c r="J16" i="29" l="1"/>
  <c r="I16" i="29"/>
  <c r="C16" i="36"/>
  <c r="G17" i="34"/>
  <c r="F35" i="34" l="1"/>
  <c r="F33" i="34"/>
  <c r="H39" i="29" l="1"/>
  <c r="K39" i="29" s="1"/>
  <c r="J40" i="34" l="1"/>
  <c r="I42" i="34"/>
  <c r="J42" i="34" s="1"/>
  <c r="H42" i="34"/>
  <c r="E35" i="34"/>
  <c r="E33" i="34"/>
  <c r="F29" i="29" l="1"/>
  <c r="F28" i="29" s="1"/>
  <c r="G38" i="29"/>
  <c r="G37" i="29" s="1"/>
  <c r="H38" i="29"/>
  <c r="H37" i="29" s="1"/>
  <c r="K38" i="29"/>
  <c r="K37" i="29" s="1"/>
  <c r="F38" i="29"/>
  <c r="F37" i="29" s="1"/>
  <c r="F15" i="27" l="1"/>
  <c r="I15" i="27" s="1"/>
  <c r="C15" i="35"/>
  <c r="J46" i="34"/>
  <c r="G46" i="34"/>
  <c r="I45" i="34"/>
  <c r="J45" i="34" s="1"/>
  <c r="H45" i="34"/>
  <c r="G45" i="34"/>
  <c r="F45" i="34"/>
  <c r="E45" i="34"/>
  <c r="I43" i="34"/>
  <c r="J43" i="34" s="1"/>
  <c r="H43" i="34"/>
  <c r="H39" i="34" s="1"/>
  <c r="E39" i="34"/>
  <c r="G42" i="34"/>
  <c r="G40" i="34"/>
  <c r="I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E29" i="34"/>
  <c r="I22" i="34"/>
  <c r="H22" i="34"/>
  <c r="F22" i="34"/>
  <c r="E22" i="34"/>
  <c r="J20" i="34"/>
  <c r="G20" i="34"/>
  <c r="J19" i="34"/>
  <c r="J22" i="34" s="1"/>
  <c r="G19" i="34"/>
  <c r="J18" i="34"/>
  <c r="G18" i="34"/>
  <c r="J13" i="34"/>
  <c r="G13" i="34"/>
  <c r="J12" i="34"/>
  <c r="G12" i="34"/>
  <c r="J11" i="34"/>
  <c r="G11" i="34"/>
  <c r="F29" i="34" l="1"/>
  <c r="H48" i="34"/>
  <c r="J29" i="34"/>
  <c r="G22" i="34"/>
  <c r="E48" i="34"/>
  <c r="J39" i="34"/>
  <c r="G43" i="34"/>
  <c r="G39" i="34" s="1"/>
  <c r="I48" i="34"/>
  <c r="H29" i="34"/>
  <c r="G37" i="34"/>
  <c r="G29" i="34" s="1"/>
  <c r="J48" i="34" l="1"/>
  <c r="G48" i="34"/>
  <c r="C20" i="35" l="1"/>
  <c r="F37" i="27"/>
  <c r="F46" i="29" l="1"/>
  <c r="G46" i="29"/>
  <c r="F96" i="29"/>
  <c r="G96" i="29"/>
  <c r="F123" i="29"/>
  <c r="F122" i="29" s="1"/>
  <c r="G123" i="29"/>
  <c r="G122" i="29" s="1"/>
  <c r="F119" i="29"/>
  <c r="G119" i="29"/>
  <c r="F116" i="29"/>
  <c r="G116" i="29"/>
  <c r="F114" i="29"/>
  <c r="G114" i="29"/>
  <c r="F112" i="29"/>
  <c r="G112" i="29"/>
  <c r="F109" i="29"/>
  <c r="G109" i="29"/>
  <c r="F107" i="29"/>
  <c r="G107" i="29"/>
  <c r="F104" i="29"/>
  <c r="G104" i="29"/>
  <c r="F102" i="29"/>
  <c r="G102" i="29"/>
  <c r="F99" i="29"/>
  <c r="G99" i="29"/>
  <c r="F94" i="29"/>
  <c r="G94" i="29"/>
  <c r="F91" i="29"/>
  <c r="G91" i="29"/>
  <c r="F89" i="29"/>
  <c r="G89" i="29"/>
  <c r="F86" i="29"/>
  <c r="G86" i="29"/>
  <c r="F84" i="29"/>
  <c r="G84" i="29"/>
  <c r="F82" i="29"/>
  <c r="G82" i="29"/>
  <c r="F77" i="29"/>
  <c r="G77" i="29"/>
  <c r="F75" i="29"/>
  <c r="G75" i="29"/>
  <c r="F73" i="29"/>
  <c r="G73" i="29"/>
  <c r="F70" i="29"/>
  <c r="F69" i="29" s="1"/>
  <c r="G70" i="29"/>
  <c r="G69" i="29" s="1"/>
  <c r="F67" i="29"/>
  <c r="G67" i="29"/>
  <c r="F65" i="29"/>
  <c r="G65" i="29"/>
  <c r="F63" i="29"/>
  <c r="G63" i="29"/>
  <c r="F58" i="29"/>
  <c r="G58" i="29"/>
  <c r="F55" i="29"/>
  <c r="G55" i="29"/>
  <c r="F53" i="29"/>
  <c r="G53" i="29"/>
  <c r="F51" i="29"/>
  <c r="G51" i="29"/>
  <c r="F49" i="29"/>
  <c r="G49" i="29"/>
  <c r="F41" i="29"/>
  <c r="F40" i="29" s="1"/>
  <c r="G41" i="29"/>
  <c r="G40" i="29" s="1"/>
  <c r="G29" i="29"/>
  <c r="G28" i="29" s="1"/>
  <c r="F25" i="29"/>
  <c r="F24" i="29" s="1"/>
  <c r="G25" i="29"/>
  <c r="G24" i="29" s="1"/>
  <c r="F22" i="29"/>
  <c r="G22" i="29"/>
  <c r="F19" i="29"/>
  <c r="G19" i="29"/>
  <c r="F17" i="29"/>
  <c r="G17" i="29"/>
  <c r="F11" i="27"/>
  <c r="G16" i="29" l="1"/>
  <c r="F16" i="29"/>
  <c r="F49" i="27"/>
  <c r="C11" i="36"/>
  <c r="C12" i="36"/>
  <c r="F26" i="27" l="1"/>
  <c r="I26" i="27" s="1"/>
  <c r="F21" i="27"/>
  <c r="C8" i="36"/>
  <c r="I49" i="27"/>
  <c r="J14" i="29" l="1"/>
  <c r="J13" i="29" s="1"/>
  <c r="J12" i="29" s="1"/>
  <c r="I22" i="27" l="1"/>
  <c r="H125" i="29"/>
  <c r="K125" i="29" s="1"/>
  <c r="H124" i="29"/>
  <c r="H121" i="29"/>
  <c r="K121" i="29" s="1"/>
  <c r="H120" i="29"/>
  <c r="H118" i="29"/>
  <c r="K118" i="29" s="1"/>
  <c r="H117" i="29"/>
  <c r="H115" i="29"/>
  <c r="H113" i="29"/>
  <c r="H110" i="29"/>
  <c r="K110" i="29" s="1"/>
  <c r="H108" i="29"/>
  <c r="H105" i="29"/>
  <c r="H103" i="29"/>
  <c r="H100" i="29"/>
  <c r="H98" i="29"/>
  <c r="K98" i="29" s="1"/>
  <c r="H97" i="29"/>
  <c r="H95" i="29"/>
  <c r="H92" i="29"/>
  <c r="H91" i="29" s="1"/>
  <c r="H90" i="29"/>
  <c r="H87" i="29"/>
  <c r="H85" i="29"/>
  <c r="H83" i="29"/>
  <c r="H78" i="29"/>
  <c r="H76" i="29"/>
  <c r="H74" i="29"/>
  <c r="H71" i="29"/>
  <c r="H68" i="29"/>
  <c r="H67" i="29" s="1"/>
  <c r="H66" i="29"/>
  <c r="H64" i="29"/>
  <c r="H63" i="29" s="1"/>
  <c r="H61" i="29"/>
  <c r="K61" i="29" s="1"/>
  <c r="H60" i="29"/>
  <c r="K60" i="29" s="1"/>
  <c r="H59" i="29"/>
  <c r="H56" i="29"/>
  <c r="H54" i="29"/>
  <c r="H53" i="29" s="1"/>
  <c r="H52" i="29"/>
  <c r="H50" i="29"/>
  <c r="H49" i="29" s="1"/>
  <c r="H48" i="29"/>
  <c r="K48" i="29" s="1"/>
  <c r="H47" i="29"/>
  <c r="H42" i="29"/>
  <c r="H41" i="29" s="1"/>
  <c r="H40" i="29" s="1"/>
  <c r="H36" i="29"/>
  <c r="K36" i="29" s="1"/>
  <c r="H35" i="29"/>
  <c r="K35" i="29" s="1"/>
  <c r="H34" i="29"/>
  <c r="K34" i="29" s="1"/>
  <c r="H33" i="29"/>
  <c r="K33" i="29" s="1"/>
  <c r="H32" i="29"/>
  <c r="K32" i="29" s="1"/>
  <c r="H31" i="29"/>
  <c r="K31" i="29" s="1"/>
  <c r="H30" i="29"/>
  <c r="H27" i="29"/>
  <c r="H26" i="29"/>
  <c r="H23" i="29"/>
  <c r="H21" i="29"/>
  <c r="K21" i="29" s="1"/>
  <c r="H20" i="29"/>
  <c r="H18" i="29"/>
  <c r="H15" i="29"/>
  <c r="K15" i="29" s="1"/>
  <c r="K14" i="29" s="1"/>
  <c r="K13" i="29" s="1"/>
  <c r="I14" i="29"/>
  <c r="I13" i="29" s="1"/>
  <c r="I12" i="29" s="1"/>
  <c r="G14" i="29"/>
  <c r="G13" i="29" s="1"/>
  <c r="G12" i="29" s="1"/>
  <c r="F14" i="29"/>
  <c r="F13" i="29" s="1"/>
  <c r="F12" i="29" s="1"/>
  <c r="F23" i="27" l="1"/>
  <c r="F35" i="27"/>
  <c r="F16" i="27"/>
  <c r="H19" i="29"/>
  <c r="K85" i="29"/>
  <c r="K84" i="29" s="1"/>
  <c r="H84" i="29"/>
  <c r="H25" i="29"/>
  <c r="H24" i="29" s="1"/>
  <c r="K30" i="29"/>
  <c r="K29" i="29" s="1"/>
  <c r="K28" i="29" s="1"/>
  <c r="H29" i="29"/>
  <c r="H28" i="29" s="1"/>
  <c r="K47" i="29"/>
  <c r="K46" i="29" s="1"/>
  <c r="H46" i="29"/>
  <c r="K59" i="29"/>
  <c r="K58" i="29" s="1"/>
  <c r="H58" i="29"/>
  <c r="K66" i="29"/>
  <c r="K65" i="29" s="1"/>
  <c r="H65" i="29"/>
  <c r="K74" i="29"/>
  <c r="K73" i="29" s="1"/>
  <c r="H73" i="29"/>
  <c r="K83" i="29"/>
  <c r="K82" i="29" s="1"/>
  <c r="H82" i="29"/>
  <c r="K115" i="29"/>
  <c r="K114" i="29" s="1"/>
  <c r="H114" i="29"/>
  <c r="K124" i="29"/>
  <c r="K123" i="29" s="1"/>
  <c r="K122" i="29" s="1"/>
  <c r="H123" i="29"/>
  <c r="H122" i="29" s="1"/>
  <c r="K23" i="29"/>
  <c r="K22" i="29" s="1"/>
  <c r="H22" i="29"/>
  <c r="K100" i="29"/>
  <c r="K99" i="29" s="1"/>
  <c r="H99" i="29"/>
  <c r="K117" i="29"/>
  <c r="K116" i="29" s="1"/>
  <c r="H116" i="29"/>
  <c r="K120" i="29"/>
  <c r="K119" i="29" s="1"/>
  <c r="H119" i="29"/>
  <c r="K18" i="29"/>
  <c r="K17" i="29" s="1"/>
  <c r="H17" i="29"/>
  <c r="H16" i="29" s="1"/>
  <c r="K56" i="29"/>
  <c r="K55" i="29" s="1"/>
  <c r="H55" i="29"/>
  <c r="K76" i="29"/>
  <c r="K75" i="29" s="1"/>
  <c r="H75" i="29"/>
  <c r="K105" i="29"/>
  <c r="K104" i="29" s="1"/>
  <c r="H104" i="29"/>
  <c r="K108" i="29"/>
  <c r="K107" i="29" s="1"/>
  <c r="H107" i="29"/>
  <c r="K109" i="29"/>
  <c r="H109" i="29"/>
  <c r="K78" i="29"/>
  <c r="H77" i="29"/>
  <c r="K95" i="29"/>
  <c r="K94" i="29" s="1"/>
  <c r="H94" i="29"/>
  <c r="K52" i="29"/>
  <c r="K51" i="29" s="1"/>
  <c r="H51" i="29"/>
  <c r="K71" i="29"/>
  <c r="H70" i="29"/>
  <c r="H69" i="29" s="1"/>
  <c r="K87" i="29"/>
  <c r="K86" i="29" s="1"/>
  <c r="H86" i="29"/>
  <c r="K90" i="29"/>
  <c r="K89" i="29" s="1"/>
  <c r="H89" i="29"/>
  <c r="K97" i="29"/>
  <c r="K96" i="29" s="1"/>
  <c r="H96" i="29"/>
  <c r="K103" i="29"/>
  <c r="K102" i="29" s="1"/>
  <c r="H102" i="29"/>
  <c r="K113" i="29"/>
  <c r="K112" i="29" s="1"/>
  <c r="H112" i="29"/>
  <c r="H14" i="29"/>
  <c r="H13" i="29" s="1"/>
  <c r="K54" i="29"/>
  <c r="K53" i="29" s="1"/>
  <c r="K26" i="29"/>
  <c r="K68" i="29"/>
  <c r="K67" i="29" s="1"/>
  <c r="K27" i="29"/>
  <c r="K42" i="29"/>
  <c r="K41" i="29" s="1"/>
  <c r="K40" i="29" s="1"/>
  <c r="I16" i="27"/>
  <c r="K50" i="29"/>
  <c r="K49" i="29" s="1"/>
  <c r="K64" i="29"/>
  <c r="K63" i="29" s="1"/>
  <c r="F32" i="27"/>
  <c r="K20" i="29"/>
  <c r="K19" i="29" s="1"/>
  <c r="K92" i="29"/>
  <c r="K91" i="29" s="1"/>
  <c r="H12" i="29" l="1"/>
  <c r="K16" i="29"/>
  <c r="F14" i="27"/>
  <c r="I23" i="27"/>
  <c r="I35" i="27"/>
  <c r="F12" i="27"/>
  <c r="F19" i="27"/>
  <c r="F13" i="27"/>
  <c r="F31" i="27"/>
  <c r="F30" i="27"/>
  <c r="F34" i="27"/>
  <c r="F29" i="27"/>
  <c r="K77" i="29"/>
  <c r="I21" i="27"/>
  <c r="K70" i="29"/>
  <c r="K69" i="29" s="1"/>
  <c r="I31" i="27"/>
  <c r="I32" i="27"/>
  <c r="I13" i="27"/>
  <c r="K25" i="29"/>
  <c r="K24" i="29" s="1"/>
  <c r="F28" i="27"/>
  <c r="K12" i="29" l="1"/>
  <c r="I30" i="27"/>
  <c r="F18" i="27"/>
  <c r="I19" i="27"/>
  <c r="F10" i="27"/>
  <c r="I34" i="27"/>
  <c r="I29" i="27"/>
  <c r="F27" i="27" l="1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I22" i="28"/>
  <c r="I23" i="28"/>
  <c r="I24" i="28"/>
  <c r="I25" i="28"/>
  <c r="I26" i="28"/>
  <c r="I27" i="28"/>
  <c r="I28" i="28"/>
  <c r="D30" i="28"/>
  <c r="E30" i="28"/>
  <c r="G30" i="28"/>
  <c r="H30" i="28"/>
  <c r="I31" i="28"/>
  <c r="I32" i="28"/>
  <c r="I33" i="28"/>
  <c r="I34" i="28"/>
  <c r="I35" i="28"/>
  <c r="I36" i="28"/>
  <c r="I37" i="28"/>
  <c r="I38" i="28"/>
  <c r="I39" i="28"/>
  <c r="D41" i="28"/>
  <c r="E41" i="28"/>
  <c r="G41" i="28"/>
  <c r="H41" i="28"/>
  <c r="I42" i="28"/>
  <c r="I43" i="28"/>
  <c r="I44" i="28"/>
  <c r="I45" i="28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E37" i="27"/>
  <c r="G37" i="27"/>
  <c r="H37" i="27"/>
  <c r="D47" i="27"/>
  <c r="E47" i="27"/>
  <c r="G47" i="27"/>
  <c r="H47" i="27"/>
  <c r="I48" i="27"/>
  <c r="D57" i="27"/>
  <c r="E57" i="27"/>
  <c r="G57" i="27"/>
  <c r="H57" i="27"/>
  <c r="D61" i="27"/>
  <c r="E61" i="27"/>
  <c r="G61" i="27"/>
  <c r="H61" i="27"/>
  <c r="D69" i="27"/>
  <c r="E69" i="27"/>
  <c r="G69" i="27"/>
  <c r="H69" i="27"/>
  <c r="D73" i="27"/>
  <c r="E73" i="27"/>
  <c r="G73" i="27"/>
  <c r="H73" i="27"/>
  <c r="I16" i="26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F73" i="27" l="1"/>
  <c r="I73" i="27" s="1"/>
  <c r="F69" i="27"/>
  <c r="I69" i="27" s="1"/>
  <c r="I37" i="27"/>
  <c r="D81" i="27"/>
  <c r="D2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D22" i="25" l="1"/>
  <c r="I47" i="27"/>
  <c r="H22" i="26"/>
  <c r="G22" i="26"/>
  <c r="E22" i="26"/>
  <c r="I9" i="27"/>
  <c r="H11" i="28"/>
  <c r="H47" i="28" s="1"/>
  <c r="G22" i="25"/>
  <c r="E11" i="28"/>
  <c r="E47" i="28" s="1"/>
  <c r="D11" i="28"/>
  <c r="D47" i="28" s="1"/>
  <c r="C22" i="25"/>
  <c r="G11" i="28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C35" i="18" l="1"/>
  <c r="H31" i="17"/>
  <c r="G23" i="19"/>
  <c r="J23" i="19" s="1"/>
  <c r="G27" i="19"/>
  <c r="J27" i="19" s="1"/>
  <c r="G30" i="19"/>
  <c r="G35" i="19"/>
  <c r="J35" i="19" s="1"/>
  <c r="H19" i="17"/>
  <c r="F33" i="17"/>
  <c r="G14" i="19"/>
  <c r="J14" i="19" s="1"/>
  <c r="B35" i="18"/>
  <c r="I41" i="19"/>
  <c r="H41" i="19"/>
  <c r="E41" i="19"/>
  <c r="G11" i="19"/>
  <c r="J11" i="19" s="1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H33" i="17" l="1"/>
  <c r="G41" i="19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<sst xmlns="http://schemas.openxmlformats.org/spreadsheetml/2006/main" count="768" uniqueCount="461">
  <si>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</si>
  <si>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</si>
  <si>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</si>
  <si>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</si>
  <si>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</si>
  <si>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</si>
  <si>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</si>
  <si>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</si>
  <si>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</si>
  <si>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</si>
  <si>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</si>
  <si>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</si>
  <si>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</si>
  <si>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</si>
  <si>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</si>
  <si>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</si>
  <si>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</si>
  <si>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</si>
  <si>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</si>
  <si>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</si>
  <si>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</si>
  <si>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</si>
  <si>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</si>
  <si>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</si>
  <si>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</si>
  <si>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</si>
  <si>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</si>
  <si>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</si>
  <si>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</si>
  <si>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</si>
  <si>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</si>
  <si>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</si>
  <si>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</si>
  <si>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</si>
  <si>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</si>
  <si>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</si>
  <si>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</si>
  <si>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</si>
  <si>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</si>
  <si>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</si>
  <si>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</si>
  <si>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</si>
  <si>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</si>
  <si>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</si>
  <si>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</si>
  <si>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</si>
  <si>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</si>
  <si>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</si>
  <si>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</si>
  <si>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</si>
  <si>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</si>
  <si>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</si>
  <si>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</si>
  <si>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</si>
  <si>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</si>
  <si>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</si>
  <si>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</si>
  <si>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</si>
  <si>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</si>
  <si>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</si>
  <si>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</si>
  <si>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</si>
  <si>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</si>
  <si>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</si>
  <si>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</si>
  <si>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</si>
  <si>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</si>
  <si>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</si>
  <si>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</si>
  <si>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</si>
  <si>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</si>
  <si>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</si>
  <si>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</si>
  <si>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</si>
  <si>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</si>
  <si>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</si>
  <si>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</si>
  <si>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</si>
  <si>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</si>
  <si>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</si>
  <si>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</si>
  <si>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</si>
  <si>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</si>
  <si>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</si>
  <si>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</si>
  <si>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</si>
  <si>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</si>
  <si>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</si>
  <si>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</si>
  <si>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</si>
  <si>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</si>
  <si>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</si>
  <si>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</si>
  <si>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</si>
  <si>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</si>
  <si>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</si>
  <si>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</si>
  <si>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</si>
  <si>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</si>
  <si>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</si>
  <si>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</si>
  <si>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</si>
  <si>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</si>
  <si>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</si>
  <si>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</si>
  <si>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</si>
  <si>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</si>
  <si>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</si>
  <si>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</si>
  <si>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</si>
  <si>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</si>
  <si>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</si>
  <si>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</si>
  <si>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</si>
  <si>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</si>
  <si>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</si>
  <si>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</si>
  <si>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</si>
  <si>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</si>
  <si>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</si>
  <si>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</si>
  <si>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</si>
  <si>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</si>
  <si>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</si>
  <si>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</si>
  <si>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</si>
  <si>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</si>
  <si>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</si>
  <si>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</si>
  <si>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</si>
  <si>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</si>
  <si>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</si>
  <si>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</si>
  <si>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</si>
  <si>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</si>
  <si>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</si>
  <si>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</si>
  <si>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</si>
  <si>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</si>
  <si>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</si>
  <si>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</si>
  <si>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</si>
  <si>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</si>
  <si>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</si>
  <si>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</si>
  <si>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</si>
  <si>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</si>
  <si>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</si>
  <si>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</si>
  <si>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</si>
  <si>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</si>
  <si>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</si>
  <si>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</si>
  <si>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</si>
  <si>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</si>
  <si>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</si>
  <si>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</si>
  <si>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</si>
  <si>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</si>
  <si>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</si>
  <si>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</si>
  <si>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</si>
  <si>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</si>
  <si>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</si>
  <si>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</si>
  <si>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</si>
  <si>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</si>
  <si>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</si>
  <si>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</si>
  <si>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</si>
  <si>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</si>
  <si>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</si>
  <si>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</si>
  <si>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</si>
  <si>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</si>
  <si>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</si>
  <si>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</si>
  <si>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</si>
  <si>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</si>
  <si>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</si>
  <si>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</si>
  <si>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</si>
  <si>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</si>
  <si>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</si>
  <si>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</si>
  <si>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</si>
  <si>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</si>
  <si>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</si>
  <si>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</si>
  <si>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</si>
  <si>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</si>
  <si>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</si>
  <si>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</si>
  <si>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</si>
  <si>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</si>
  <si>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</si>
  <si>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</si>
  <si>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</si>
  <si>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</si>
  <si>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</si>
  <si>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</si>
  <si>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</si>
  <si>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</si>
  <si>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</si>
  <si>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</si>
  <si>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</si>
  <si>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</si>
  <si>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</si>
  <si>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</si>
  <si>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</si>
  <si>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</si>
  <si>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</si>
  <si>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</si>
  <si>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</si>
  <si>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</si>
  <si>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</si>
  <si>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</si>
  <si>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</si>
  <si>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</si>
  <si>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</si>
  <si>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</si>
  <si>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</si>
  <si>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</si>
  <si>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</si>
  <si>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</si>
  <si>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</si>
  <si>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</si>
  <si>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</si>
  <si>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</si>
  <si>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</si>
  <si>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</si>
  <si>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</si>
  <si>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</si>
  <si>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</si>
  <si>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</si>
  <si>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</si>
  <si>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</si>
  <si>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</si>
  <si>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</si>
  <si>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</si>
  <si>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</si>
  <si>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</si>
  <si>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</si>
  <si>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</si>
  <si>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</si>
  <si>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</si>
  <si>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</si>
  <si>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</si>
  <si>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</si>
  <si>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</si>
  <si>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</si>
  <si>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</si>
  <si>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</si>
  <si>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</si>
  <si>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</si>
  <si>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</si>
  <si>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</si>
  <si>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</si>
  <si>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</si>
  <si>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</si>
  <si>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</si>
  <si>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</si>
  <si>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</si>
  <si>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</si>
  <si>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</si>
  <si>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</si>
  <si>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</si>
  <si>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</si>
  <si>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</si>
  <si>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</si>
  <si>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</si>
  <si>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</si>
  <si>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</si>
  <si>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</si>
  <si>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</si>
  <si>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</si>
  <si>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</si>
  <si>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</si>
  <si>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</si>
  <si>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</si>
  <si>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</si>
  <si>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</si>
  <si>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</si>
  <si>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</si>
  <si>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</si>
  <si>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</si>
  <si>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</si>
  <si>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</si>
  <si>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</si>
  <si>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</si>
  <si>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</si>
  <si>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</si>
  <si>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</si>
  <si>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</si>
  <si>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</si>
  <si>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</si>
  <si>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</si>
  <si>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</si>
  <si>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</si>
  <si>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</si>
  <si>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</si>
  <si>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</si>
  <si>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</si>
  <si>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</si>
  <si>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</si>
  <si>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</si>
  <si>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</si>
  <si>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</si>
  <si>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</si>
  <si>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</si>
  <si>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</si>
  <si>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</si>
  <si>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</si>
  <si>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</si>
  <si>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</si>
  <si>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</si>
  <si>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</si>
  <si>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</si>
  <si>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</si>
  <si>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</si>
  <si>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</si>
  <si>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</si>
  <si>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</si>
  <si>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</si>
  <si>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</si>
  <si>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</si>
  <si>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</si>
  <si>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</si>
  <si>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</si>
  <si>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</si>
  <si>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</si>
  <si>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</si>
  <si>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</si>
  <si>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</si>
  <si>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</si>
  <si>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</si>
  <si>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</si>
  <si>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</si>
  <si>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</si>
  <si>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</si>
  <si>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</si>
  <si>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</si>
  <si>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</si>
  <si>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</si>
  <si>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</si>
  <si>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</si>
  <si>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</si>
  <si>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</si>
  <si>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</si>
  <si>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</si>
  <si>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</si>
  <si>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</si>
  <si>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</si>
  <si>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</si>
  <si>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</si>
  <si>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</si>
  <si>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</si>
  <si>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</si>
  <si>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Servicios de capacitación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</si>
  <si>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</si>
  <si>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</si>
  <si>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</si>
  <si>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</si>
  <si>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</si>
  <si>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</si>
  <si>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</si>
  <si>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</si>
  <si>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</si>
  <si>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Primas por años de servicios efectivos prestados</t>
  </si>
  <si>
    <t>Primas por años de servicio efectivos prestados</t>
  </si>
  <si>
    <t>Incentivo a la eficiencia</t>
  </si>
  <si>
    <t>Bono por buena disposición</t>
  </si>
  <si>
    <t>Fomento educativo</t>
  </si>
  <si>
    <t>Otras prestaciones contractuales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</si>
  <si>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</si>
  <si>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</si>
  <si>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</si>
  <si>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</si>
  <si>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</si>
  <si>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</si>
  <si>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</si>
  <si>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</si>
  <si>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</si>
  <si>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</si>
  <si>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</si>
  <si>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</si>
  <si>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</si>
  <si>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</si>
  <si>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</si>
  <si>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Vidrio y productos de vidrio</t>
  </si>
  <si>
    <t>Material eléctrico</t>
  </si>
  <si>
    <t>Otros materiales y artículos de construcción y reparación</t>
  </si>
  <si>
    <t>Combustibles, lubricantes y aditivos</t>
  </si>
  <si>
    <t>Combustibles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</si>
  <si>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</si>
  <si>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</si>
  <si>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</si>
  <si>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</si>
  <si>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Servicios básicos</t>
  </si>
  <si>
    <t>Energía eléctrica</t>
  </si>
  <si>
    <t>Servicio de energía eléctrica</t>
  </si>
  <si>
    <t>Telefonía tradicional</t>
  </si>
  <si>
    <t>Servicio telefónico tradicional</t>
  </si>
  <si>
    <t>Telefonía celular</t>
  </si>
  <si>
    <t>Servicios de telefonía celular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</si>
  <si>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</si>
  <si>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</si>
  <si>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</si>
  <si>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</si>
  <si>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</si>
  <si>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Servicios de apoyo administrativo, traducción, fotocopiado e impresión</t>
  </si>
  <si>
    <t>Servicio de apoyo administrativo y fotocopiado</t>
  </si>
  <si>
    <t>Servicios de impresión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</si>
  <si>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</si>
  <si>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</si>
  <si>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</si>
  <si>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</si>
  <si>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</si>
  <si>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</si>
  <si>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</si>
  <si>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Instalación, reparación y mantenimiento de mobiliario y equipo de administración, educacional y recreativo</t>
  </si>
  <si>
    <t>Instalación, reparación y mantenimiento de mobiliario y equipo de administración</t>
  </si>
  <si>
    <t>Servicios de limpieza y manejo de desechos</t>
  </si>
  <si>
    <t>Servicio de lavandería</t>
  </si>
  <si>
    <t>Servicios de traslado y viáticos</t>
  </si>
  <si>
    <t>Pasajes aéreos</t>
  </si>
  <si>
    <t>Pasajes terrestres</t>
  </si>
  <si>
    <t>Viáticos en el país</t>
  </si>
  <si>
    <t>Hospedaje en el país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</si>
  <si>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</si>
  <si>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</si>
  <si>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</si>
  <si>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</si>
  <si>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</si>
  <si>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</si>
  <si>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</si>
  <si>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</si>
  <si>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</si>
  <si>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</si>
  <si>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</si>
  <si>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</si>
  <si>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</si>
  <si>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</si>
  <si>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</si>
  <si>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</si>
  <si>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</si>
  <si>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</si>
  <si>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</si>
  <si>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</si>
  <si>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</si>
  <si>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</si>
  <si>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</si>
  <si>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</si>
  <si>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</si>
  <si>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Fondo Auxiliar para la Administración de Justicia</t>
  </si>
  <si>
    <t>Fondo Auxiliar para la Administración de Justicia en el Estado de Baja California</t>
  </si>
  <si>
    <t>Concesión de Prestamos</t>
  </si>
  <si>
    <t>Del 1 de enero al 31 de marzo de 2021</t>
  </si>
  <si>
    <t>Correspondiente del 1 de enero al 31 de marzo de 2021</t>
  </si>
  <si>
    <t>del 1 de enero al 31 de marzo de 2021</t>
  </si>
  <si>
    <t>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</si>
</sst>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4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3" fillId="0" borderId="0" applyFont="0" applyFill="0" applyBorder="0" applyAlignment="0" applyProtection="0">
      <alignment vertical="top"/>
    </xf>
    <xf numFmtId="0" fontId="43" fillId="0" borderId="0">
      <alignment vertical="top"/>
    </xf>
  </cellStyleXfs>
  <cellXfs count="37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/>
    <xf numFmtId="0" fontId="0" fillId="0" borderId="0" xfId="0" applyBorder="1" applyAlignment="1"/>
    <xf numFmtId="0" fontId="0" fillId="0" borderId="35" xfId="0" applyFont="1" applyFill="1" applyBorder="1" applyAlignment="1">
      <alignment horizontal="left"/>
    </xf>
    <xf numFmtId="0" fontId="0" fillId="0" borderId="38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2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4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4" xfId="0" applyFont="1" applyFill="1" applyBorder="1" applyAlignment="1">
      <alignment horizontal="left" vertical="center" indent="1"/>
    </xf>
    <xf numFmtId="0" fontId="24" fillId="0" borderId="45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1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5" xfId="0" applyNumberFormat="1" applyFont="1" applyBorder="1" applyAlignment="1" applyProtection="1">
      <alignment horizontal="right" vertical="top"/>
      <protection locked="0"/>
    </xf>
    <xf numFmtId="0" fontId="13" fillId="11" borderId="35" xfId="0" applyFont="1" applyFill="1" applyBorder="1" applyAlignment="1">
      <alignment horizontal="left"/>
    </xf>
    <xf numFmtId="0" fontId="13" fillId="11" borderId="49" xfId="0" applyFont="1" applyFill="1" applyBorder="1" applyAlignment="1"/>
    <xf numFmtId="0" fontId="13" fillId="11" borderId="50" xfId="0" applyFont="1" applyFill="1" applyBorder="1" applyAlignment="1"/>
    <xf numFmtId="0" fontId="13" fillId="11" borderId="51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2" xfId="0" applyNumberFormat="1" applyFont="1" applyFill="1" applyBorder="1" applyAlignment="1">
      <alignment horizontal="center" vertical="center"/>
    </xf>
    <xf numFmtId="40" fontId="24" fillId="0" borderId="45" xfId="0" applyNumberFormat="1" applyFont="1" applyFill="1" applyBorder="1" applyAlignment="1">
      <alignment horizontal="center" vertical="center"/>
    </xf>
    <xf numFmtId="40" fontId="24" fillId="0" borderId="48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4" xfId="0" applyFont="1" applyFill="1" applyBorder="1" applyAlignment="1">
      <alignment horizontal="center"/>
    </xf>
    <xf numFmtId="0" fontId="13" fillId="7" borderId="49" xfId="0" applyFont="1" applyFill="1" applyBorder="1" applyAlignment="1"/>
    <xf numFmtId="0" fontId="13" fillId="7" borderId="50" xfId="0" applyFont="1" applyFill="1" applyBorder="1" applyAlignment="1"/>
    <xf numFmtId="0" fontId="13" fillId="7" borderId="51" xfId="0" applyFont="1" applyFill="1" applyBorder="1" applyAlignment="1">
      <alignment vertical="top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/>
    <xf numFmtId="0" fontId="0" fillId="0" borderId="54" xfId="0" applyFont="1" applyFill="1" applyBorder="1" applyAlignment="1"/>
    <xf numFmtId="168" fontId="0" fillId="0" borderId="54" xfId="0" applyNumberFormat="1" applyFont="1" applyFill="1" applyBorder="1" applyAlignment="1" applyProtection="1">
      <alignment horizontal="center" vertical="top"/>
      <protection locked="0"/>
    </xf>
    <xf numFmtId="168" fontId="0" fillId="0" borderId="54" xfId="0" applyNumberFormat="1" applyFont="1" applyFill="1" applyBorder="1" applyAlignment="1" applyProtection="1">
      <alignment horizontal="left" vertical="top"/>
      <protection locked="0"/>
    </xf>
    <xf numFmtId="40" fontId="0" fillId="0" borderId="55" xfId="0" applyNumberFormat="1" applyFont="1" applyFill="1" applyBorder="1" applyAlignment="1" applyProtection="1">
      <alignment vertical="top"/>
      <protection locked="0"/>
    </xf>
    <xf numFmtId="0" fontId="13" fillId="0" borderId="34" xfId="0" applyFont="1" applyFill="1" applyBorder="1" applyAlignment="1">
      <alignment horizontal="center"/>
    </xf>
    <xf numFmtId="0" fontId="13" fillId="0" borderId="49" xfId="0" applyFont="1" applyFill="1" applyBorder="1" applyAlignment="1"/>
    <xf numFmtId="0" fontId="13" fillId="0" borderId="50" xfId="0" applyFont="1" applyFill="1" applyBorder="1" applyAlignment="1"/>
    <xf numFmtId="0" fontId="13" fillId="0" borderId="51" xfId="0" applyFont="1" applyFill="1" applyBorder="1" applyAlignment="1">
      <alignment vertical="top"/>
    </xf>
    <xf numFmtId="0" fontId="0" fillId="7" borderId="35" xfId="0" applyFont="1" applyFill="1" applyBorder="1" applyAlignment="1">
      <alignment horizontal="left"/>
    </xf>
    <xf numFmtId="0" fontId="0" fillId="7" borderId="49" xfId="0" applyFont="1" applyFill="1" applyBorder="1" applyAlignment="1"/>
    <xf numFmtId="0" fontId="0" fillId="7" borderId="51" xfId="0" applyFont="1" applyFill="1" applyBorder="1" applyAlignment="1">
      <alignment vertical="top"/>
    </xf>
    <xf numFmtId="168" fontId="0" fillId="0" borderId="49" xfId="0" applyNumberFormat="1" applyFont="1" applyBorder="1" applyAlignment="1" applyProtection="1">
      <alignment horizontal="left" vertical="top" wrapText="1"/>
      <protection locked="0"/>
    </xf>
    <xf numFmtId="40" fontId="0" fillId="0" borderId="36" xfId="0" applyNumberFormat="1" applyFont="1" applyFill="1" applyBorder="1" applyAlignment="1" applyProtection="1">
      <alignment vertical="top"/>
      <protection locked="0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168" fontId="0" fillId="0" borderId="38" xfId="0" applyNumberFormat="1" applyFont="1" applyBorder="1" applyAlignment="1" applyProtection="1">
      <alignment horizontal="right" vertical="top"/>
      <protection locked="0"/>
    </xf>
    <xf numFmtId="168" fontId="0" fillId="0" borderId="56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4" fillId="4" borderId="0" xfId="0" applyFont="1" applyFill="1"/>
    <xf numFmtId="0" fontId="34" fillId="0" borderId="0" xfId="0" applyFont="1"/>
    <xf numFmtId="0" fontId="35" fillId="4" borderId="0" xfId="4" applyFont="1" applyFill="1"/>
    <xf numFmtId="0" fontId="35" fillId="4" borderId="0" xfId="4" applyFont="1" applyFill="1" applyAlignment="1">
      <alignment horizontal="center"/>
    </xf>
    <xf numFmtId="0" fontId="35" fillId="4" borderId="0" xfId="4" applyFont="1" applyFill="1" applyAlignment="1"/>
    <xf numFmtId="37" fontId="36" fillId="9" borderId="16" xfId="4" applyNumberFormat="1" applyFont="1" applyFill="1" applyBorder="1" applyAlignment="1">
      <alignment horizontal="center" vertical="center"/>
    </xf>
    <xf numFmtId="37" fontId="36" fillId="9" borderId="16" xfId="4" applyNumberFormat="1" applyFont="1" applyFill="1" applyBorder="1" applyAlignment="1">
      <alignment horizontal="center" wrapText="1"/>
    </xf>
    <xf numFmtId="0" fontId="34" fillId="4" borderId="0" xfId="4" applyFont="1" applyFill="1"/>
    <xf numFmtId="0" fontId="37" fillId="4" borderId="11" xfId="4" applyFont="1" applyFill="1" applyBorder="1"/>
    <xf numFmtId="0" fontId="37" fillId="4" borderId="7" xfId="4" applyFont="1" applyFill="1" applyBorder="1"/>
    <xf numFmtId="0" fontId="37" fillId="4" borderId="8" xfId="4" applyFont="1" applyFill="1" applyBorder="1"/>
    <xf numFmtId="0" fontId="37" fillId="4" borderId="8" xfId="4" applyFont="1" applyFill="1" applyBorder="1" applyAlignment="1">
      <alignment horizontal="center"/>
    </xf>
    <xf numFmtId="0" fontId="37" fillId="4" borderId="17" xfId="4" applyFont="1" applyFill="1" applyBorder="1" applyAlignment="1">
      <alignment horizontal="center"/>
    </xf>
    <xf numFmtId="40" fontId="38" fillId="4" borderId="18" xfId="0" applyNumberFormat="1" applyFont="1" applyFill="1" applyBorder="1" applyAlignment="1">
      <alignment vertical="top" wrapText="1"/>
    </xf>
    <xf numFmtId="40" fontId="38" fillId="4" borderId="18" xfId="2" applyNumberFormat="1" applyFont="1" applyFill="1" applyBorder="1" applyAlignment="1">
      <alignment vertical="top" wrapText="1"/>
    </xf>
    <xf numFmtId="0" fontId="37" fillId="4" borderId="3" xfId="4" applyFont="1" applyFill="1" applyBorder="1" applyAlignment="1">
      <alignment horizontal="center" vertical="center"/>
    </xf>
    <xf numFmtId="0" fontId="37" fillId="4" borderId="4" xfId="4" applyFont="1" applyFill="1" applyBorder="1" applyAlignment="1">
      <alignment horizontal="center" vertical="center"/>
    </xf>
    <xf numFmtId="0" fontId="37" fillId="4" borderId="5" xfId="4" applyFont="1" applyFill="1" applyBorder="1" applyAlignment="1">
      <alignment wrapText="1"/>
    </xf>
    <xf numFmtId="40" fontId="37" fillId="4" borderId="5" xfId="5" applyNumberFormat="1" applyFont="1" applyFill="1" applyBorder="1" applyAlignment="1">
      <alignment horizontal="center"/>
    </xf>
    <xf numFmtId="40" fontId="37" fillId="4" borderId="19" xfId="5" applyNumberFormat="1" applyFont="1" applyFill="1" applyBorder="1" applyAlignment="1">
      <alignment horizontal="center"/>
    </xf>
    <xf numFmtId="0" fontId="39" fillId="4" borderId="9" xfId="4" applyFont="1" applyFill="1" applyBorder="1" applyAlignment="1">
      <alignment horizontal="centerContinuous"/>
    </xf>
    <xf numFmtId="0" fontId="39" fillId="4" borderId="6" xfId="4" applyFont="1" applyFill="1" applyBorder="1" applyAlignment="1">
      <alignment horizontal="centerContinuous"/>
    </xf>
    <xf numFmtId="0" fontId="39" fillId="4" borderId="10" xfId="4" applyFont="1" applyFill="1" applyBorder="1" applyAlignment="1">
      <alignment horizontal="left" wrapText="1"/>
    </xf>
    <xf numFmtId="40" fontId="38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39" fillId="4" borderId="1" xfId="4" applyFont="1" applyFill="1" applyBorder="1" applyAlignment="1">
      <alignment horizontal="left" vertical="top"/>
    </xf>
    <xf numFmtId="0" fontId="39" fillId="4" borderId="0" xfId="4" applyFont="1" applyFill="1" applyBorder="1" applyAlignment="1">
      <alignment horizontal="left" vertical="top"/>
    </xf>
    <xf numFmtId="0" fontId="34" fillId="4" borderId="2" xfId="0" applyFont="1" applyFill="1" applyBorder="1" applyAlignment="1">
      <alignment vertical="top"/>
    </xf>
    <xf numFmtId="40" fontId="40" fillId="4" borderId="18" xfId="2" applyNumberFormat="1" applyFont="1" applyFill="1" applyBorder="1" applyAlignment="1">
      <alignment vertical="top" wrapText="1"/>
    </xf>
    <xf numFmtId="0" fontId="37" fillId="4" borderId="1" xfId="4" applyFont="1" applyFill="1" applyBorder="1" applyAlignment="1">
      <alignment horizontal="center" vertical="top"/>
    </xf>
    <xf numFmtId="0" fontId="34" fillId="4" borderId="0" xfId="0" applyFont="1" applyFill="1" applyBorder="1" applyAlignment="1">
      <alignment vertical="top"/>
    </xf>
    <xf numFmtId="0" fontId="38" fillId="4" borderId="2" xfId="0" applyFont="1" applyFill="1" applyBorder="1" applyAlignment="1">
      <alignment vertical="top" wrapText="1"/>
    </xf>
    <xf numFmtId="40" fontId="37" fillId="4" borderId="18" xfId="5" applyNumberFormat="1" applyFont="1" applyFill="1" applyBorder="1" applyAlignment="1">
      <alignment horizontal="center" vertical="top"/>
    </xf>
    <xf numFmtId="0" fontId="39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40" fontId="39" fillId="4" borderId="18" xfId="5" applyNumberFormat="1" applyFont="1" applyFill="1" applyBorder="1" applyAlignment="1">
      <alignment horizontal="center" vertical="top"/>
    </xf>
    <xf numFmtId="0" fontId="35" fillId="0" borderId="0" xfId="0" applyFont="1"/>
    <xf numFmtId="0" fontId="37" fillId="4" borderId="0" xfId="4" applyFont="1" applyFill="1" applyBorder="1" applyAlignment="1">
      <alignment horizontal="center" vertical="top"/>
    </xf>
    <xf numFmtId="40" fontId="40" fillId="4" borderId="18" xfId="0" applyNumberFormat="1" applyFont="1" applyFill="1" applyBorder="1" applyAlignment="1">
      <alignment vertical="top" wrapText="1"/>
    </xf>
    <xf numFmtId="38" fontId="34" fillId="0" borderId="0" xfId="0" applyNumberFormat="1" applyFont="1"/>
    <xf numFmtId="38" fontId="37" fillId="4" borderId="19" xfId="5" applyNumberFormat="1" applyFont="1" applyFill="1" applyBorder="1" applyAlignment="1">
      <alignment horizontal="center"/>
    </xf>
    <xf numFmtId="0" fontId="39" fillId="4" borderId="10" xfId="4" applyFont="1" applyFill="1" applyBorder="1" applyAlignment="1">
      <alignment horizontal="left" wrapText="1" indent="1"/>
    </xf>
    <xf numFmtId="40" fontId="40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 indent="1"/>
    </xf>
    <xf numFmtId="0" fontId="24" fillId="0" borderId="58" xfId="0" applyFont="1" applyFill="1" applyBorder="1" applyAlignment="1">
      <alignment horizontal="left" vertical="center" wrapText="1" indent="1"/>
    </xf>
    <xf numFmtId="40" fontId="24" fillId="0" borderId="5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0" xfId="0" applyFont="1" applyFill="1" applyBorder="1" applyAlignment="1">
      <alignment vertical="center"/>
    </xf>
    <xf numFmtId="40" fontId="13" fillId="7" borderId="36" xfId="0" applyNumberFormat="1" applyFont="1" applyFill="1" applyBorder="1" applyAlignment="1" applyProtection="1">
      <alignment vertical="top"/>
    </xf>
    <xf numFmtId="40" fontId="13" fillId="0" borderId="36" xfId="0" applyNumberFormat="1" applyFont="1" applyFill="1" applyBorder="1" applyAlignment="1" applyProtection="1">
      <alignment vertical="top"/>
    </xf>
    <xf numFmtId="40" fontId="13" fillId="11" borderId="36" xfId="0" applyNumberFormat="1" applyFont="1" applyFill="1" applyBorder="1" applyAlignment="1" applyProtection="1">
      <alignment vertical="top"/>
    </xf>
    <xf numFmtId="40" fontId="0" fillId="7" borderId="36" xfId="0" applyNumberFormat="1" applyFont="1" applyFill="1" applyBorder="1" applyAlignment="1" applyProtection="1">
      <alignment vertical="top"/>
    </xf>
    <xf numFmtId="40" fontId="0" fillId="0" borderId="36" xfId="0" applyNumberFormat="1" applyFont="1" applyFill="1" applyBorder="1" applyAlignment="1" applyProtection="1">
      <alignment vertical="top"/>
    </xf>
    <xf numFmtId="40" fontId="0" fillId="0" borderId="39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40" fontId="45" fillId="0" borderId="0" xfId="0" applyNumberFormat="1" applyFont="1" applyBorder="1" applyAlignment="1">
      <alignment vertical="top" wrapText="1" readingOrder="1"/>
    </xf>
    <xf numFmtId="40" fontId="0" fillId="0" borderId="0" xfId="0" applyNumberFormat="1"/>
    <xf numFmtId="40" fontId="24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7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5" fillId="0" borderId="40" xfId="0" applyFont="1" applyFill="1" applyBorder="1"/>
    <xf numFmtId="0" fontId="25" fillId="0" borderId="0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24" fillId="0" borderId="47" xfId="0" applyFont="1" applyFill="1" applyBorder="1" applyAlignment="1">
      <alignment horizontal="left" vertical="center" indent="1"/>
    </xf>
    <xf numFmtId="0" fontId="24" fillId="0" borderId="48" xfId="0" applyFont="1" applyFill="1" applyBorder="1" applyAlignment="1">
      <alignment horizontal="left" vertical="center" indent="1"/>
    </xf>
    <xf numFmtId="0" fontId="44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4" fillId="4" borderId="0" xfId="0" applyFont="1" applyFill="1" applyAlignment="1">
      <alignment horizontal="left" wrapText="1"/>
    </xf>
    <xf numFmtId="0" fontId="38" fillId="4" borderId="0" xfId="0" applyFont="1" applyFill="1" applyBorder="1" applyAlignment="1">
      <alignment horizontal="left" vertical="top" wrapText="1"/>
    </xf>
    <xf numFmtId="0" fontId="38" fillId="4" borderId="2" xfId="0" applyFont="1" applyFill="1" applyBorder="1" applyAlignment="1">
      <alignment horizontal="left" vertical="top" wrapText="1"/>
    </xf>
    <xf numFmtId="40" fontId="39" fillId="4" borderId="17" xfId="4" applyNumberFormat="1" applyFont="1" applyFill="1" applyBorder="1" applyAlignment="1">
      <alignment horizontal="right"/>
    </xf>
    <xf numFmtId="40" fontId="39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9" fillId="4" borderId="1" xfId="4" applyFont="1" applyFill="1" applyBorder="1" applyAlignment="1">
      <alignment horizontal="left" vertical="top" wrapText="1"/>
    </xf>
    <xf numFmtId="0" fontId="39" fillId="4" borderId="0" xfId="4" applyFont="1" applyFill="1" applyBorder="1" applyAlignment="1">
      <alignment horizontal="left" vertical="top" wrapText="1"/>
    </xf>
    <xf numFmtId="0" fontId="39" fillId="4" borderId="2" xfId="4" applyFont="1" applyFill="1" applyBorder="1" applyAlignment="1">
      <alignment horizontal="left" vertical="top" wrapText="1"/>
    </xf>
    <xf numFmtId="37" fontId="36" fillId="9" borderId="16" xfId="4" applyNumberFormat="1" applyFont="1" applyFill="1" applyBorder="1" applyAlignment="1">
      <alignment horizontal="center" vertical="center" wrapText="1"/>
    </xf>
    <xf numFmtId="37" fontId="36" fillId="9" borderId="16" xfId="4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top" wrapText="1"/>
    </xf>
    <xf numFmtId="40" fontId="38" fillId="4" borderId="17" xfId="0" applyNumberFormat="1" applyFont="1" applyFill="1" applyBorder="1" applyAlignment="1">
      <alignment horizontal="right" vertical="center" wrapText="1"/>
    </xf>
    <xf numFmtId="40" fontId="38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14" fillId="9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130</xdr:row>
      <xdr:rowOff>0</xdr:rowOff>
    </xdr:from>
    <xdr:to>
      <xdr:col>10</xdr:col>
      <xdr:colOff>781050</xdr:colOff>
      <xdr:row>134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129</xdr:row>
      <xdr:rowOff>180975</xdr:rowOff>
    </xdr:from>
    <xdr:to>
      <xdr:col>6</xdr:col>
      <xdr:colOff>447676</xdr:colOff>
      <xdr:row>136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129</xdr:row>
      <xdr:rowOff>171450</xdr:rowOff>
    </xdr:from>
    <xdr:to>
      <xdr:col>4</xdr:col>
      <xdr:colOff>114300</xdr:colOff>
      <xdr:row>135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69" t="s">
        <v>0</v>
      </c>
      <c r="B2" s="269"/>
      <c r="C2" s="269"/>
      <c r="D2" s="269"/>
      <c r="E2" s="13" t="e">
        <f>#REF!</f>
        <v>#REF!</v>
      </c>
    </row>
    <row r="3" spans="1:5" x14ac:dyDescent="0.25">
      <c r="A3" s="269" t="s">
        <v>2</v>
      </c>
      <c r="B3" s="269"/>
      <c r="C3" s="269"/>
      <c r="D3" s="269"/>
      <c r="E3" s="13" t="e">
        <f>#REF!</f>
        <v>#REF!</v>
      </c>
    </row>
    <row r="4" spans="1:5" x14ac:dyDescent="0.25">
      <c r="A4" s="269" t="s">
        <v>1</v>
      </c>
      <c r="B4" s="269"/>
      <c r="C4" s="269"/>
      <c r="D4" s="269"/>
      <c r="E4" s="14"/>
    </row>
    <row r="5" spans="1:5" x14ac:dyDescent="0.25">
      <c r="A5" s="269" t="s">
        <v>70</v>
      </c>
      <c r="B5" s="269"/>
      <c r="C5" s="269"/>
      <c r="D5" s="269"/>
      <c r="E5" t="s">
        <v>68</v>
      </c>
    </row>
    <row r="6" spans="1:5" x14ac:dyDescent="0.25">
      <c r="A6" s="6"/>
      <c r="B6" s="6"/>
      <c r="C6" s="274" t="s">
        <v>3</v>
      </c>
      <c r="D6" s="274"/>
      <c r="E6" s="1">
        <v>2013</v>
      </c>
    </row>
    <row r="7" spans="1:5" x14ac:dyDescent="0.25">
      <c r="A7" s="270" t="s">
        <v>66</v>
      </c>
      <c r="B7" s="268" t="s">
        <v>6</v>
      </c>
      <c r="C7" s="264" t="s">
        <v>8</v>
      </c>
      <c r="D7" s="264"/>
      <c r="E7" s="8" t="e">
        <f>#REF!</f>
        <v>#REF!</v>
      </c>
    </row>
    <row r="8" spans="1:5" x14ac:dyDescent="0.25">
      <c r="A8" s="270"/>
      <c r="B8" s="268"/>
      <c r="C8" s="264" t="s">
        <v>10</v>
      </c>
      <c r="D8" s="264"/>
      <c r="E8" s="8" t="e">
        <f>#REF!</f>
        <v>#REF!</v>
      </c>
    </row>
    <row r="9" spans="1:5" x14ac:dyDescent="0.25">
      <c r="A9" s="270"/>
      <c r="B9" s="268"/>
      <c r="C9" s="264" t="s">
        <v>12</v>
      </c>
      <c r="D9" s="264"/>
      <c r="E9" s="8" t="e">
        <f>#REF!</f>
        <v>#REF!</v>
      </c>
    </row>
    <row r="10" spans="1:5" x14ac:dyDescent="0.25">
      <c r="A10" s="270"/>
      <c r="B10" s="268"/>
      <c r="C10" s="264" t="s">
        <v>14</v>
      </c>
      <c r="D10" s="264"/>
      <c r="E10" s="8" t="e">
        <f>#REF!</f>
        <v>#REF!</v>
      </c>
    </row>
    <row r="11" spans="1:5" x14ac:dyDescent="0.25">
      <c r="A11" s="270"/>
      <c r="B11" s="268"/>
      <c r="C11" s="264" t="s">
        <v>16</v>
      </c>
      <c r="D11" s="264"/>
      <c r="E11" s="8" t="e">
        <f>#REF!</f>
        <v>#REF!</v>
      </c>
    </row>
    <row r="12" spans="1:5" x14ac:dyDescent="0.25">
      <c r="A12" s="270"/>
      <c r="B12" s="268"/>
      <c r="C12" s="264" t="s">
        <v>18</v>
      </c>
      <c r="D12" s="264"/>
      <c r="E12" s="8" t="e">
        <f>#REF!</f>
        <v>#REF!</v>
      </c>
    </row>
    <row r="13" spans="1:5" x14ac:dyDescent="0.25">
      <c r="A13" s="270"/>
      <c r="B13" s="268"/>
      <c r="C13" s="264" t="s">
        <v>20</v>
      </c>
      <c r="D13" s="264"/>
      <c r="E13" s="8" t="e">
        <f>#REF!</f>
        <v>#REF!</v>
      </c>
    </row>
    <row r="14" spans="1:5" ht="15.75" thickBot="1" x14ac:dyDescent="0.3">
      <c r="A14" s="270"/>
      <c r="B14" s="4"/>
      <c r="C14" s="265" t="s">
        <v>23</v>
      </c>
      <c r="D14" s="265"/>
      <c r="E14" s="9" t="e">
        <f>#REF!</f>
        <v>#REF!</v>
      </c>
    </row>
    <row r="15" spans="1:5" x14ac:dyDescent="0.25">
      <c r="A15" s="270"/>
      <c r="B15" s="268" t="s">
        <v>25</v>
      </c>
      <c r="C15" s="264" t="s">
        <v>27</v>
      </c>
      <c r="D15" s="264"/>
      <c r="E15" s="8" t="e">
        <f>#REF!</f>
        <v>#REF!</v>
      </c>
    </row>
    <row r="16" spans="1:5" x14ac:dyDescent="0.25">
      <c r="A16" s="270"/>
      <c r="B16" s="268"/>
      <c r="C16" s="264" t="s">
        <v>29</v>
      </c>
      <c r="D16" s="264"/>
      <c r="E16" s="8" t="e">
        <f>#REF!</f>
        <v>#REF!</v>
      </c>
    </row>
    <row r="17" spans="1:5" x14ac:dyDescent="0.25">
      <c r="A17" s="270"/>
      <c r="B17" s="268"/>
      <c r="C17" s="264" t="s">
        <v>31</v>
      </c>
      <c r="D17" s="264"/>
      <c r="E17" s="8" t="e">
        <f>#REF!</f>
        <v>#REF!</v>
      </c>
    </row>
    <row r="18" spans="1:5" x14ac:dyDescent="0.25">
      <c r="A18" s="270"/>
      <c r="B18" s="268"/>
      <c r="C18" s="264" t="s">
        <v>33</v>
      </c>
      <c r="D18" s="264"/>
      <c r="E18" s="8" t="e">
        <f>#REF!</f>
        <v>#REF!</v>
      </c>
    </row>
    <row r="19" spans="1:5" x14ac:dyDescent="0.25">
      <c r="A19" s="270"/>
      <c r="B19" s="268"/>
      <c r="C19" s="264" t="s">
        <v>35</v>
      </c>
      <c r="D19" s="264"/>
      <c r="E19" s="8" t="e">
        <f>#REF!</f>
        <v>#REF!</v>
      </c>
    </row>
    <row r="20" spans="1:5" x14ac:dyDescent="0.25">
      <c r="A20" s="270"/>
      <c r="B20" s="268"/>
      <c r="C20" s="264" t="s">
        <v>37</v>
      </c>
      <c r="D20" s="264"/>
      <c r="E20" s="8" t="e">
        <f>#REF!</f>
        <v>#REF!</v>
      </c>
    </row>
    <row r="21" spans="1:5" x14ac:dyDescent="0.25">
      <c r="A21" s="270"/>
      <c r="B21" s="268"/>
      <c r="C21" s="264" t="s">
        <v>39</v>
      </c>
      <c r="D21" s="264"/>
      <c r="E21" s="8" t="e">
        <f>#REF!</f>
        <v>#REF!</v>
      </c>
    </row>
    <row r="22" spans="1:5" x14ac:dyDescent="0.25">
      <c r="A22" s="270"/>
      <c r="B22" s="268"/>
      <c r="C22" s="264" t="s">
        <v>40</v>
      </c>
      <c r="D22" s="264"/>
      <c r="E22" s="8" t="e">
        <f>#REF!</f>
        <v>#REF!</v>
      </c>
    </row>
    <row r="23" spans="1:5" x14ac:dyDescent="0.25">
      <c r="A23" s="270"/>
      <c r="B23" s="268"/>
      <c r="C23" s="264" t="s">
        <v>42</v>
      </c>
      <c r="D23" s="264"/>
      <c r="E23" s="8" t="e">
        <f>#REF!</f>
        <v>#REF!</v>
      </c>
    </row>
    <row r="24" spans="1:5" ht="15.75" thickBot="1" x14ac:dyDescent="0.3">
      <c r="A24" s="270"/>
      <c r="B24" s="4"/>
      <c r="C24" s="265" t="s">
        <v>44</v>
      </c>
      <c r="D24" s="265"/>
      <c r="E24" s="9" t="e">
        <f>#REF!</f>
        <v>#REF!</v>
      </c>
    </row>
    <row r="25" spans="1:5" ht="15.75" thickBot="1" x14ac:dyDescent="0.3">
      <c r="A25" s="270"/>
      <c r="B25" s="2"/>
      <c r="C25" s="265" t="s">
        <v>46</v>
      </c>
      <c r="D25" s="265"/>
      <c r="E25" s="9" t="e">
        <f>#REF!</f>
        <v>#REF!</v>
      </c>
    </row>
    <row r="26" spans="1:5" x14ac:dyDescent="0.25">
      <c r="A26" s="270" t="s">
        <v>67</v>
      </c>
      <c r="B26" s="268" t="s">
        <v>7</v>
      </c>
      <c r="C26" s="264" t="s">
        <v>9</v>
      </c>
      <c r="D26" s="264"/>
      <c r="E26" s="8" t="e">
        <f>#REF!</f>
        <v>#REF!</v>
      </c>
    </row>
    <row r="27" spans="1:5" x14ac:dyDescent="0.25">
      <c r="A27" s="270"/>
      <c r="B27" s="268"/>
      <c r="C27" s="264" t="s">
        <v>11</v>
      </c>
      <c r="D27" s="264"/>
      <c r="E27" s="8" t="e">
        <f>#REF!</f>
        <v>#REF!</v>
      </c>
    </row>
    <row r="28" spans="1:5" x14ac:dyDescent="0.25">
      <c r="A28" s="270"/>
      <c r="B28" s="268"/>
      <c r="C28" s="264" t="s">
        <v>13</v>
      </c>
      <c r="D28" s="264"/>
      <c r="E28" s="8" t="e">
        <f>#REF!</f>
        <v>#REF!</v>
      </c>
    </row>
    <row r="29" spans="1:5" x14ac:dyDescent="0.25">
      <c r="A29" s="270"/>
      <c r="B29" s="268"/>
      <c r="C29" s="264" t="s">
        <v>15</v>
      </c>
      <c r="D29" s="264"/>
      <c r="E29" s="8" t="e">
        <f>#REF!</f>
        <v>#REF!</v>
      </c>
    </row>
    <row r="30" spans="1:5" x14ac:dyDescent="0.25">
      <c r="A30" s="270"/>
      <c r="B30" s="268"/>
      <c r="C30" s="264" t="s">
        <v>17</v>
      </c>
      <c r="D30" s="264"/>
      <c r="E30" s="8" t="e">
        <f>#REF!</f>
        <v>#REF!</v>
      </c>
    </row>
    <row r="31" spans="1:5" x14ac:dyDescent="0.25">
      <c r="A31" s="270"/>
      <c r="B31" s="268"/>
      <c r="C31" s="264" t="s">
        <v>19</v>
      </c>
      <c r="D31" s="264"/>
      <c r="E31" s="8" t="e">
        <f>#REF!</f>
        <v>#REF!</v>
      </c>
    </row>
    <row r="32" spans="1:5" x14ac:dyDescent="0.25">
      <c r="A32" s="270"/>
      <c r="B32" s="268"/>
      <c r="C32" s="264" t="s">
        <v>21</v>
      </c>
      <c r="D32" s="264"/>
      <c r="E32" s="8" t="e">
        <f>#REF!</f>
        <v>#REF!</v>
      </c>
    </row>
    <row r="33" spans="1:5" x14ac:dyDescent="0.25">
      <c r="A33" s="270"/>
      <c r="B33" s="268"/>
      <c r="C33" s="264" t="s">
        <v>22</v>
      </c>
      <c r="D33" s="264"/>
      <c r="E33" s="8" t="e">
        <f>#REF!</f>
        <v>#REF!</v>
      </c>
    </row>
    <row r="34" spans="1:5" ht="15.75" thickBot="1" x14ac:dyDescent="0.3">
      <c r="A34" s="270"/>
      <c r="B34" s="4"/>
      <c r="C34" s="265" t="s">
        <v>24</v>
      </c>
      <c r="D34" s="265"/>
      <c r="E34" s="9" t="e">
        <f>#REF!</f>
        <v>#REF!</v>
      </c>
    </row>
    <row r="35" spans="1:5" x14ac:dyDescent="0.25">
      <c r="A35" s="270"/>
      <c r="B35" s="268" t="s">
        <v>26</v>
      </c>
      <c r="C35" s="264" t="s">
        <v>28</v>
      </c>
      <c r="D35" s="264"/>
      <c r="E35" s="8" t="e">
        <f>#REF!</f>
        <v>#REF!</v>
      </c>
    </row>
    <row r="36" spans="1:5" x14ac:dyDescent="0.25">
      <c r="A36" s="270"/>
      <c r="B36" s="268"/>
      <c r="C36" s="264" t="s">
        <v>30</v>
      </c>
      <c r="D36" s="264"/>
      <c r="E36" s="8" t="e">
        <f>#REF!</f>
        <v>#REF!</v>
      </c>
    </row>
    <row r="37" spans="1:5" x14ac:dyDescent="0.25">
      <c r="A37" s="270"/>
      <c r="B37" s="268"/>
      <c r="C37" s="264" t="s">
        <v>32</v>
      </c>
      <c r="D37" s="264"/>
      <c r="E37" s="8" t="e">
        <f>#REF!</f>
        <v>#REF!</v>
      </c>
    </row>
    <row r="38" spans="1:5" x14ac:dyDescent="0.25">
      <c r="A38" s="270"/>
      <c r="B38" s="268"/>
      <c r="C38" s="264" t="s">
        <v>34</v>
      </c>
      <c r="D38" s="264"/>
      <c r="E38" s="8" t="e">
        <f>#REF!</f>
        <v>#REF!</v>
      </c>
    </row>
    <row r="39" spans="1:5" x14ac:dyDescent="0.25">
      <c r="A39" s="270"/>
      <c r="B39" s="268"/>
      <c r="C39" s="264" t="s">
        <v>36</v>
      </c>
      <c r="D39" s="264"/>
      <c r="E39" s="8" t="e">
        <f>#REF!</f>
        <v>#REF!</v>
      </c>
    </row>
    <row r="40" spans="1:5" x14ac:dyDescent="0.25">
      <c r="A40" s="270"/>
      <c r="B40" s="268"/>
      <c r="C40" s="264" t="s">
        <v>38</v>
      </c>
      <c r="D40" s="264"/>
      <c r="E40" s="8" t="e">
        <f>#REF!</f>
        <v>#REF!</v>
      </c>
    </row>
    <row r="41" spans="1:5" ht="15.75" thickBot="1" x14ac:dyDescent="0.3">
      <c r="A41" s="270"/>
      <c r="B41" s="2"/>
      <c r="C41" s="265" t="s">
        <v>41</v>
      </c>
      <c r="D41" s="265"/>
      <c r="E41" s="9" t="e">
        <f>#REF!</f>
        <v>#REF!</v>
      </c>
    </row>
    <row r="42" spans="1:5" ht="15.75" thickBot="1" x14ac:dyDescent="0.3">
      <c r="A42" s="270"/>
      <c r="B42" s="2"/>
      <c r="C42" s="265" t="s">
        <v>43</v>
      </c>
      <c r="D42" s="265"/>
      <c r="E42" s="9" t="e">
        <f>#REF!</f>
        <v>#REF!</v>
      </c>
    </row>
    <row r="43" spans="1:5" x14ac:dyDescent="0.25">
      <c r="A43" s="3"/>
      <c r="B43" s="268" t="s">
        <v>45</v>
      </c>
      <c r="C43" s="266" t="s">
        <v>47</v>
      </c>
      <c r="D43" s="266"/>
      <c r="E43" s="10" t="e">
        <f>#REF!</f>
        <v>#REF!</v>
      </c>
    </row>
    <row r="44" spans="1:5" x14ac:dyDescent="0.25">
      <c r="A44" s="3"/>
      <c r="B44" s="268"/>
      <c r="C44" s="264" t="s">
        <v>48</v>
      </c>
      <c r="D44" s="264"/>
      <c r="E44" s="8" t="e">
        <f>#REF!</f>
        <v>#REF!</v>
      </c>
    </row>
    <row r="45" spans="1:5" x14ac:dyDescent="0.25">
      <c r="A45" s="3"/>
      <c r="B45" s="268"/>
      <c r="C45" s="264" t="s">
        <v>49</v>
      </c>
      <c r="D45" s="264"/>
      <c r="E45" s="8" t="e">
        <f>#REF!</f>
        <v>#REF!</v>
      </c>
    </row>
    <row r="46" spans="1:5" x14ac:dyDescent="0.25">
      <c r="A46" s="3"/>
      <c r="B46" s="268"/>
      <c r="C46" s="264" t="s">
        <v>50</v>
      </c>
      <c r="D46" s="264"/>
      <c r="E46" s="8" t="e">
        <f>#REF!</f>
        <v>#REF!</v>
      </c>
    </row>
    <row r="47" spans="1:5" x14ac:dyDescent="0.25">
      <c r="A47" s="3"/>
      <c r="B47" s="268"/>
      <c r="C47" s="266" t="s">
        <v>51</v>
      </c>
      <c r="D47" s="266"/>
      <c r="E47" s="10" t="e">
        <f>#REF!</f>
        <v>#REF!</v>
      </c>
    </row>
    <row r="48" spans="1:5" x14ac:dyDescent="0.25">
      <c r="A48" s="3"/>
      <c r="B48" s="268"/>
      <c r="C48" s="264" t="s">
        <v>52</v>
      </c>
      <c r="D48" s="264"/>
      <c r="E48" s="8" t="e">
        <f>#REF!</f>
        <v>#REF!</v>
      </c>
    </row>
    <row r="49" spans="1:5" x14ac:dyDescent="0.25">
      <c r="A49" s="3"/>
      <c r="B49" s="268"/>
      <c r="C49" s="264" t="s">
        <v>53</v>
      </c>
      <c r="D49" s="264"/>
      <c r="E49" s="8" t="e">
        <f>#REF!</f>
        <v>#REF!</v>
      </c>
    </row>
    <row r="50" spans="1:5" x14ac:dyDescent="0.25">
      <c r="A50" s="3"/>
      <c r="B50" s="268"/>
      <c r="C50" s="264" t="s">
        <v>54</v>
      </c>
      <c r="D50" s="264"/>
      <c r="E50" s="8" t="e">
        <f>#REF!</f>
        <v>#REF!</v>
      </c>
    </row>
    <row r="51" spans="1:5" x14ac:dyDescent="0.25">
      <c r="A51" s="3"/>
      <c r="B51" s="268"/>
      <c r="C51" s="264" t="s">
        <v>55</v>
      </c>
      <c r="D51" s="264"/>
      <c r="E51" s="8" t="e">
        <f>#REF!</f>
        <v>#REF!</v>
      </c>
    </row>
    <row r="52" spans="1:5" x14ac:dyDescent="0.25">
      <c r="A52" s="3"/>
      <c r="B52" s="268"/>
      <c r="C52" s="264" t="s">
        <v>56</v>
      </c>
      <c r="D52" s="264"/>
      <c r="E52" s="8" t="e">
        <f>#REF!</f>
        <v>#REF!</v>
      </c>
    </row>
    <row r="53" spans="1:5" x14ac:dyDescent="0.25">
      <c r="A53" s="3"/>
      <c r="B53" s="268"/>
      <c r="C53" s="266" t="s">
        <v>57</v>
      </c>
      <c r="D53" s="266"/>
      <c r="E53" s="10" t="e">
        <f>#REF!</f>
        <v>#REF!</v>
      </c>
    </row>
    <row r="54" spans="1:5" x14ac:dyDescent="0.25">
      <c r="A54" s="3"/>
      <c r="B54" s="268"/>
      <c r="C54" s="264" t="s">
        <v>58</v>
      </c>
      <c r="D54" s="264"/>
      <c r="E54" s="8" t="e">
        <f>#REF!</f>
        <v>#REF!</v>
      </c>
    </row>
    <row r="55" spans="1:5" x14ac:dyDescent="0.25">
      <c r="A55" s="3"/>
      <c r="B55" s="268"/>
      <c r="C55" s="264" t="s">
        <v>59</v>
      </c>
      <c r="D55" s="264"/>
      <c r="E55" s="8" t="e">
        <f>#REF!</f>
        <v>#REF!</v>
      </c>
    </row>
    <row r="56" spans="1:5" ht="15.75" thickBot="1" x14ac:dyDescent="0.3">
      <c r="A56" s="3"/>
      <c r="B56" s="268"/>
      <c r="C56" s="265" t="s">
        <v>60</v>
      </c>
      <c r="D56" s="265"/>
      <c r="E56" s="9" t="e">
        <f>#REF!</f>
        <v>#REF!</v>
      </c>
    </row>
    <row r="57" spans="1:5" ht="15.75" thickBot="1" x14ac:dyDescent="0.3">
      <c r="A57" s="3"/>
      <c r="B57" s="2"/>
      <c r="C57" s="265" t="s">
        <v>61</v>
      </c>
      <c r="D57" s="265"/>
      <c r="E57" s="9" t="e">
        <f>#REF!</f>
        <v>#REF!</v>
      </c>
    </row>
    <row r="58" spans="1:5" x14ac:dyDescent="0.25">
      <c r="A58" s="3"/>
      <c r="B58" s="2"/>
      <c r="C58" s="274" t="s">
        <v>3</v>
      </c>
      <c r="D58" s="274"/>
      <c r="E58" s="1">
        <v>2012</v>
      </c>
    </row>
    <row r="59" spans="1:5" x14ac:dyDescent="0.25">
      <c r="A59" s="270" t="s">
        <v>66</v>
      </c>
      <c r="B59" s="268" t="s">
        <v>6</v>
      </c>
      <c r="C59" s="264" t="s">
        <v>8</v>
      </c>
      <c r="D59" s="264"/>
      <c r="E59" s="8" t="e">
        <f>#REF!</f>
        <v>#REF!</v>
      </c>
    </row>
    <row r="60" spans="1:5" x14ac:dyDescent="0.25">
      <c r="A60" s="270"/>
      <c r="B60" s="268"/>
      <c r="C60" s="264" t="s">
        <v>10</v>
      </c>
      <c r="D60" s="264"/>
      <c r="E60" s="8" t="e">
        <f>#REF!</f>
        <v>#REF!</v>
      </c>
    </row>
    <row r="61" spans="1:5" x14ac:dyDescent="0.25">
      <c r="A61" s="270"/>
      <c r="B61" s="268"/>
      <c r="C61" s="264" t="s">
        <v>12</v>
      </c>
      <c r="D61" s="264"/>
      <c r="E61" s="8" t="e">
        <f>#REF!</f>
        <v>#REF!</v>
      </c>
    </row>
    <row r="62" spans="1:5" x14ac:dyDescent="0.25">
      <c r="A62" s="270"/>
      <c r="B62" s="268"/>
      <c r="C62" s="264" t="s">
        <v>14</v>
      </c>
      <c r="D62" s="264"/>
      <c r="E62" s="8" t="e">
        <f>#REF!</f>
        <v>#REF!</v>
      </c>
    </row>
    <row r="63" spans="1:5" x14ac:dyDescent="0.25">
      <c r="A63" s="270"/>
      <c r="B63" s="268"/>
      <c r="C63" s="264" t="s">
        <v>16</v>
      </c>
      <c r="D63" s="264"/>
      <c r="E63" s="8" t="e">
        <f>#REF!</f>
        <v>#REF!</v>
      </c>
    </row>
    <row r="64" spans="1:5" x14ac:dyDescent="0.25">
      <c r="A64" s="270"/>
      <c r="B64" s="268"/>
      <c r="C64" s="264" t="s">
        <v>18</v>
      </c>
      <c r="D64" s="264"/>
      <c r="E64" s="8" t="e">
        <f>#REF!</f>
        <v>#REF!</v>
      </c>
    </row>
    <row r="65" spans="1:5" x14ac:dyDescent="0.25">
      <c r="A65" s="270"/>
      <c r="B65" s="268"/>
      <c r="C65" s="264" t="s">
        <v>20</v>
      </c>
      <c r="D65" s="264"/>
      <c r="E65" s="8" t="e">
        <f>#REF!</f>
        <v>#REF!</v>
      </c>
    </row>
    <row r="66" spans="1:5" ht="15.75" thickBot="1" x14ac:dyDescent="0.3">
      <c r="A66" s="270"/>
      <c r="B66" s="4"/>
      <c r="C66" s="265" t="s">
        <v>23</v>
      </c>
      <c r="D66" s="265"/>
      <c r="E66" s="9" t="e">
        <f>#REF!</f>
        <v>#REF!</v>
      </c>
    </row>
    <row r="67" spans="1:5" x14ac:dyDescent="0.25">
      <c r="A67" s="270"/>
      <c r="B67" s="268" t="s">
        <v>25</v>
      </c>
      <c r="C67" s="264" t="s">
        <v>27</v>
      </c>
      <c r="D67" s="264"/>
      <c r="E67" s="8" t="e">
        <f>#REF!</f>
        <v>#REF!</v>
      </c>
    </row>
    <row r="68" spans="1:5" x14ac:dyDescent="0.25">
      <c r="A68" s="270"/>
      <c r="B68" s="268"/>
      <c r="C68" s="264" t="s">
        <v>29</v>
      </c>
      <c r="D68" s="264"/>
      <c r="E68" s="8" t="e">
        <f>#REF!</f>
        <v>#REF!</v>
      </c>
    </row>
    <row r="69" spans="1:5" x14ac:dyDescent="0.25">
      <c r="A69" s="270"/>
      <c r="B69" s="268"/>
      <c r="C69" s="264" t="s">
        <v>31</v>
      </c>
      <c r="D69" s="264"/>
      <c r="E69" s="8" t="e">
        <f>#REF!</f>
        <v>#REF!</v>
      </c>
    </row>
    <row r="70" spans="1:5" x14ac:dyDescent="0.25">
      <c r="A70" s="270"/>
      <c r="B70" s="268"/>
      <c r="C70" s="264" t="s">
        <v>33</v>
      </c>
      <c r="D70" s="264"/>
      <c r="E70" s="8" t="e">
        <f>#REF!</f>
        <v>#REF!</v>
      </c>
    </row>
    <row r="71" spans="1:5" x14ac:dyDescent="0.25">
      <c r="A71" s="270"/>
      <c r="B71" s="268"/>
      <c r="C71" s="264" t="s">
        <v>35</v>
      </c>
      <c r="D71" s="264"/>
      <c r="E71" s="8" t="e">
        <f>#REF!</f>
        <v>#REF!</v>
      </c>
    </row>
    <row r="72" spans="1:5" x14ac:dyDescent="0.25">
      <c r="A72" s="270"/>
      <c r="B72" s="268"/>
      <c r="C72" s="264" t="s">
        <v>37</v>
      </c>
      <c r="D72" s="264"/>
      <c r="E72" s="8" t="e">
        <f>#REF!</f>
        <v>#REF!</v>
      </c>
    </row>
    <row r="73" spans="1:5" x14ac:dyDescent="0.25">
      <c r="A73" s="270"/>
      <c r="B73" s="268"/>
      <c r="C73" s="264" t="s">
        <v>39</v>
      </c>
      <c r="D73" s="264"/>
      <c r="E73" s="8" t="e">
        <f>#REF!</f>
        <v>#REF!</v>
      </c>
    </row>
    <row r="74" spans="1:5" x14ac:dyDescent="0.25">
      <c r="A74" s="270"/>
      <c r="B74" s="268"/>
      <c r="C74" s="264" t="s">
        <v>40</v>
      </c>
      <c r="D74" s="264"/>
      <c r="E74" s="8" t="e">
        <f>#REF!</f>
        <v>#REF!</v>
      </c>
    </row>
    <row r="75" spans="1:5" x14ac:dyDescent="0.25">
      <c r="A75" s="270"/>
      <c r="B75" s="268"/>
      <c r="C75" s="264" t="s">
        <v>42</v>
      </c>
      <c r="D75" s="264"/>
      <c r="E75" s="8" t="e">
        <f>#REF!</f>
        <v>#REF!</v>
      </c>
    </row>
    <row r="76" spans="1:5" ht="15.75" thickBot="1" x14ac:dyDescent="0.3">
      <c r="A76" s="270"/>
      <c r="B76" s="4"/>
      <c r="C76" s="265" t="s">
        <v>44</v>
      </c>
      <c r="D76" s="265"/>
      <c r="E76" s="9" t="e">
        <f>#REF!</f>
        <v>#REF!</v>
      </c>
    </row>
    <row r="77" spans="1:5" ht="15.75" thickBot="1" x14ac:dyDescent="0.3">
      <c r="A77" s="270"/>
      <c r="B77" s="2"/>
      <c r="C77" s="265" t="s">
        <v>46</v>
      </c>
      <c r="D77" s="265"/>
      <c r="E77" s="9" t="e">
        <f>#REF!</f>
        <v>#REF!</v>
      </c>
    </row>
    <row r="78" spans="1:5" x14ac:dyDescent="0.25">
      <c r="A78" s="270" t="s">
        <v>67</v>
      </c>
      <c r="B78" s="268" t="s">
        <v>7</v>
      </c>
      <c r="C78" s="264" t="s">
        <v>9</v>
      </c>
      <c r="D78" s="264"/>
      <c r="E78" s="8" t="e">
        <f>#REF!</f>
        <v>#REF!</v>
      </c>
    </row>
    <row r="79" spans="1:5" x14ac:dyDescent="0.25">
      <c r="A79" s="270"/>
      <c r="B79" s="268"/>
      <c r="C79" s="264" t="s">
        <v>11</v>
      </c>
      <c r="D79" s="264"/>
      <c r="E79" s="8" t="e">
        <f>#REF!</f>
        <v>#REF!</v>
      </c>
    </row>
    <row r="80" spans="1:5" x14ac:dyDescent="0.25">
      <c r="A80" s="270"/>
      <c r="B80" s="268"/>
      <c r="C80" s="264" t="s">
        <v>13</v>
      </c>
      <c r="D80" s="264"/>
      <c r="E80" s="8" t="e">
        <f>#REF!</f>
        <v>#REF!</v>
      </c>
    </row>
    <row r="81" spans="1:5" x14ac:dyDescent="0.25">
      <c r="A81" s="270"/>
      <c r="B81" s="268"/>
      <c r="C81" s="264" t="s">
        <v>15</v>
      </c>
      <c r="D81" s="264"/>
      <c r="E81" s="8" t="e">
        <f>#REF!</f>
        <v>#REF!</v>
      </c>
    </row>
    <row r="82" spans="1:5" x14ac:dyDescent="0.25">
      <c r="A82" s="270"/>
      <c r="B82" s="268"/>
      <c r="C82" s="264" t="s">
        <v>17</v>
      </c>
      <c r="D82" s="264"/>
      <c r="E82" s="8" t="e">
        <f>#REF!</f>
        <v>#REF!</v>
      </c>
    </row>
    <row r="83" spans="1:5" x14ac:dyDescent="0.25">
      <c r="A83" s="270"/>
      <c r="B83" s="268"/>
      <c r="C83" s="264" t="s">
        <v>19</v>
      </c>
      <c r="D83" s="264"/>
      <c r="E83" s="8" t="e">
        <f>#REF!</f>
        <v>#REF!</v>
      </c>
    </row>
    <row r="84" spans="1:5" x14ac:dyDescent="0.25">
      <c r="A84" s="270"/>
      <c r="B84" s="268"/>
      <c r="C84" s="264" t="s">
        <v>21</v>
      </c>
      <c r="D84" s="264"/>
      <c r="E84" s="8" t="e">
        <f>#REF!</f>
        <v>#REF!</v>
      </c>
    </row>
    <row r="85" spans="1:5" x14ac:dyDescent="0.25">
      <c r="A85" s="270"/>
      <c r="B85" s="268"/>
      <c r="C85" s="264" t="s">
        <v>22</v>
      </c>
      <c r="D85" s="264"/>
      <c r="E85" s="8" t="e">
        <f>#REF!</f>
        <v>#REF!</v>
      </c>
    </row>
    <row r="86" spans="1:5" ht="15.75" thickBot="1" x14ac:dyDescent="0.3">
      <c r="A86" s="270"/>
      <c r="B86" s="4"/>
      <c r="C86" s="265" t="s">
        <v>24</v>
      </c>
      <c r="D86" s="265"/>
      <c r="E86" s="9" t="e">
        <f>#REF!</f>
        <v>#REF!</v>
      </c>
    </row>
    <row r="87" spans="1:5" x14ac:dyDescent="0.25">
      <c r="A87" s="270"/>
      <c r="B87" s="268" t="s">
        <v>26</v>
      </c>
      <c r="C87" s="264" t="s">
        <v>28</v>
      </c>
      <c r="D87" s="264"/>
      <c r="E87" s="8" t="e">
        <f>#REF!</f>
        <v>#REF!</v>
      </c>
    </row>
    <row r="88" spans="1:5" x14ac:dyDescent="0.25">
      <c r="A88" s="270"/>
      <c r="B88" s="268"/>
      <c r="C88" s="264" t="s">
        <v>30</v>
      </c>
      <c r="D88" s="264"/>
      <c r="E88" s="8" t="e">
        <f>#REF!</f>
        <v>#REF!</v>
      </c>
    </row>
    <row r="89" spans="1:5" x14ac:dyDescent="0.25">
      <c r="A89" s="270"/>
      <c r="B89" s="268"/>
      <c r="C89" s="264" t="s">
        <v>32</v>
      </c>
      <c r="D89" s="264"/>
      <c r="E89" s="8" t="e">
        <f>#REF!</f>
        <v>#REF!</v>
      </c>
    </row>
    <row r="90" spans="1:5" x14ac:dyDescent="0.25">
      <c r="A90" s="270"/>
      <c r="B90" s="268"/>
      <c r="C90" s="264" t="s">
        <v>34</v>
      </c>
      <c r="D90" s="264"/>
      <c r="E90" s="8" t="e">
        <f>#REF!</f>
        <v>#REF!</v>
      </c>
    </row>
    <row r="91" spans="1:5" x14ac:dyDescent="0.25">
      <c r="A91" s="270"/>
      <c r="B91" s="268"/>
      <c r="C91" s="264" t="s">
        <v>36</v>
      </c>
      <c r="D91" s="264"/>
      <c r="E91" s="8" t="e">
        <f>#REF!</f>
        <v>#REF!</v>
      </c>
    </row>
    <row r="92" spans="1:5" x14ac:dyDescent="0.25">
      <c r="A92" s="270"/>
      <c r="B92" s="268"/>
      <c r="C92" s="264" t="s">
        <v>38</v>
      </c>
      <c r="D92" s="264"/>
      <c r="E92" s="8" t="e">
        <f>#REF!</f>
        <v>#REF!</v>
      </c>
    </row>
    <row r="93" spans="1:5" ht="15.75" thickBot="1" x14ac:dyDescent="0.3">
      <c r="A93" s="270"/>
      <c r="B93" s="2"/>
      <c r="C93" s="265" t="s">
        <v>41</v>
      </c>
      <c r="D93" s="265"/>
      <c r="E93" s="9" t="e">
        <f>#REF!</f>
        <v>#REF!</v>
      </c>
    </row>
    <row r="94" spans="1:5" ht="15.75" thickBot="1" x14ac:dyDescent="0.3">
      <c r="A94" s="270"/>
      <c r="B94" s="2"/>
      <c r="C94" s="265" t="s">
        <v>43</v>
      </c>
      <c r="D94" s="265"/>
      <c r="E94" s="9" t="e">
        <f>#REF!</f>
        <v>#REF!</v>
      </c>
    </row>
    <row r="95" spans="1:5" x14ac:dyDescent="0.25">
      <c r="A95" s="3"/>
      <c r="B95" s="268" t="s">
        <v>45</v>
      </c>
      <c r="C95" s="266" t="s">
        <v>47</v>
      </c>
      <c r="D95" s="266"/>
      <c r="E95" s="10" t="e">
        <f>#REF!</f>
        <v>#REF!</v>
      </c>
    </row>
    <row r="96" spans="1:5" x14ac:dyDescent="0.25">
      <c r="A96" s="3"/>
      <c r="B96" s="268"/>
      <c r="C96" s="264" t="s">
        <v>48</v>
      </c>
      <c r="D96" s="264"/>
      <c r="E96" s="8" t="e">
        <f>#REF!</f>
        <v>#REF!</v>
      </c>
    </row>
    <row r="97" spans="1:5" x14ac:dyDescent="0.25">
      <c r="A97" s="3"/>
      <c r="B97" s="268"/>
      <c r="C97" s="264" t="s">
        <v>49</v>
      </c>
      <c r="D97" s="264"/>
      <c r="E97" s="8" t="e">
        <f>#REF!</f>
        <v>#REF!</v>
      </c>
    </row>
    <row r="98" spans="1:5" x14ac:dyDescent="0.25">
      <c r="A98" s="3"/>
      <c r="B98" s="268"/>
      <c r="C98" s="264" t="s">
        <v>50</v>
      </c>
      <c r="D98" s="264"/>
      <c r="E98" s="8" t="e">
        <f>#REF!</f>
        <v>#REF!</v>
      </c>
    </row>
    <row r="99" spans="1:5" x14ac:dyDescent="0.25">
      <c r="A99" s="3"/>
      <c r="B99" s="268"/>
      <c r="C99" s="266" t="s">
        <v>51</v>
      </c>
      <c r="D99" s="266"/>
      <c r="E99" s="10" t="e">
        <f>#REF!</f>
        <v>#REF!</v>
      </c>
    </row>
    <row r="100" spans="1:5" x14ac:dyDescent="0.25">
      <c r="A100" s="3"/>
      <c r="B100" s="268"/>
      <c r="C100" s="264" t="s">
        <v>52</v>
      </c>
      <c r="D100" s="264"/>
      <c r="E100" s="8" t="e">
        <f>#REF!</f>
        <v>#REF!</v>
      </c>
    </row>
    <row r="101" spans="1:5" x14ac:dyDescent="0.25">
      <c r="A101" s="3"/>
      <c r="B101" s="268"/>
      <c r="C101" s="264" t="s">
        <v>53</v>
      </c>
      <c r="D101" s="264"/>
      <c r="E101" s="8" t="e">
        <f>#REF!</f>
        <v>#REF!</v>
      </c>
    </row>
    <row r="102" spans="1:5" x14ac:dyDescent="0.25">
      <c r="A102" s="3"/>
      <c r="B102" s="268"/>
      <c r="C102" s="264" t="s">
        <v>54</v>
      </c>
      <c r="D102" s="264"/>
      <c r="E102" s="8" t="e">
        <f>#REF!</f>
        <v>#REF!</v>
      </c>
    </row>
    <row r="103" spans="1:5" x14ac:dyDescent="0.25">
      <c r="A103" s="3"/>
      <c r="B103" s="268"/>
      <c r="C103" s="264" t="s">
        <v>55</v>
      </c>
      <c r="D103" s="264"/>
      <c r="E103" s="8" t="e">
        <f>#REF!</f>
        <v>#REF!</v>
      </c>
    </row>
    <row r="104" spans="1:5" x14ac:dyDescent="0.25">
      <c r="A104" s="3"/>
      <c r="B104" s="268"/>
      <c r="C104" s="264" t="s">
        <v>56</v>
      </c>
      <c r="D104" s="264"/>
      <c r="E104" s="8" t="e">
        <f>#REF!</f>
        <v>#REF!</v>
      </c>
    </row>
    <row r="105" spans="1:5" x14ac:dyDescent="0.25">
      <c r="A105" s="3"/>
      <c r="B105" s="268"/>
      <c r="C105" s="266" t="s">
        <v>57</v>
      </c>
      <c r="D105" s="266"/>
      <c r="E105" s="10" t="e">
        <f>#REF!</f>
        <v>#REF!</v>
      </c>
    </row>
    <row r="106" spans="1:5" x14ac:dyDescent="0.25">
      <c r="A106" s="3"/>
      <c r="B106" s="268"/>
      <c r="C106" s="264" t="s">
        <v>58</v>
      </c>
      <c r="D106" s="264"/>
      <c r="E106" s="8" t="e">
        <f>#REF!</f>
        <v>#REF!</v>
      </c>
    </row>
    <row r="107" spans="1:5" x14ac:dyDescent="0.25">
      <c r="A107" s="3"/>
      <c r="B107" s="268"/>
      <c r="C107" s="264" t="s">
        <v>59</v>
      </c>
      <c r="D107" s="264"/>
      <c r="E107" s="8" t="e">
        <f>#REF!</f>
        <v>#REF!</v>
      </c>
    </row>
    <row r="108" spans="1:5" ht="15.75" thickBot="1" x14ac:dyDescent="0.3">
      <c r="A108" s="3"/>
      <c r="B108" s="268"/>
      <c r="C108" s="265" t="s">
        <v>60</v>
      </c>
      <c r="D108" s="265"/>
      <c r="E108" s="9" t="e">
        <f>#REF!</f>
        <v>#REF!</v>
      </c>
    </row>
    <row r="109" spans="1:5" ht="15.75" thickBot="1" x14ac:dyDescent="0.3">
      <c r="A109" s="3"/>
      <c r="B109" s="2"/>
      <c r="C109" s="265" t="s">
        <v>61</v>
      </c>
      <c r="D109" s="265"/>
      <c r="E109" s="9" t="e">
        <f>#REF!</f>
        <v>#REF!</v>
      </c>
    </row>
    <row r="110" spans="1:5" x14ac:dyDescent="0.25">
      <c r="A110" s="3"/>
      <c r="B110" s="2"/>
      <c r="C110" s="26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6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6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63"/>
      <c r="D113" s="5" t="s">
        <v>63</v>
      </c>
      <c r="E113" s="10" t="e">
        <f>#REF!</f>
        <v>#REF!</v>
      </c>
    </row>
    <row r="114" spans="1:5" x14ac:dyDescent="0.25">
      <c r="A114" s="269" t="s">
        <v>0</v>
      </c>
      <c r="B114" s="269"/>
      <c r="C114" s="269"/>
      <c r="D114" s="269"/>
      <c r="E114" s="13" t="e">
        <f>#REF!</f>
        <v>#REF!</v>
      </c>
    </row>
    <row r="115" spans="1:5" x14ac:dyDescent="0.25">
      <c r="A115" s="269" t="s">
        <v>2</v>
      </c>
      <c r="B115" s="269"/>
      <c r="C115" s="269"/>
      <c r="D115" s="269"/>
      <c r="E115" s="13" t="e">
        <f>#REF!</f>
        <v>#REF!</v>
      </c>
    </row>
    <row r="116" spans="1:5" x14ac:dyDescent="0.25">
      <c r="A116" s="269" t="s">
        <v>1</v>
      </c>
      <c r="B116" s="269"/>
      <c r="C116" s="269"/>
      <c r="D116" s="269"/>
      <c r="E116" s="14"/>
    </row>
    <row r="117" spans="1:5" x14ac:dyDescent="0.25">
      <c r="A117" s="269" t="s">
        <v>70</v>
      </c>
      <c r="B117" s="269"/>
      <c r="C117" s="269"/>
      <c r="D117" s="269"/>
      <c r="E117" t="s">
        <v>69</v>
      </c>
    </row>
    <row r="118" spans="1:5" x14ac:dyDescent="0.25">
      <c r="B118" s="271" t="s">
        <v>64</v>
      </c>
      <c r="C118" s="266" t="s">
        <v>4</v>
      </c>
      <c r="D118" s="266"/>
      <c r="E118" s="11" t="e">
        <f>#REF!</f>
        <v>#REF!</v>
      </c>
    </row>
    <row r="119" spans="1:5" x14ac:dyDescent="0.25">
      <c r="B119" s="271"/>
      <c r="C119" s="266" t="s">
        <v>6</v>
      </c>
      <c r="D119" s="266"/>
      <c r="E119" s="11" t="e">
        <f>#REF!</f>
        <v>#REF!</v>
      </c>
    </row>
    <row r="120" spans="1:5" x14ac:dyDescent="0.25">
      <c r="B120" s="271"/>
      <c r="C120" s="264" t="s">
        <v>8</v>
      </c>
      <c r="D120" s="264"/>
      <c r="E120" s="12" t="e">
        <f>#REF!</f>
        <v>#REF!</v>
      </c>
    </row>
    <row r="121" spans="1:5" x14ac:dyDescent="0.25">
      <c r="B121" s="271"/>
      <c r="C121" s="264" t="s">
        <v>10</v>
      </c>
      <c r="D121" s="264"/>
      <c r="E121" s="12" t="e">
        <f>#REF!</f>
        <v>#REF!</v>
      </c>
    </row>
    <row r="122" spans="1:5" x14ac:dyDescent="0.25">
      <c r="B122" s="271"/>
      <c r="C122" s="264" t="s">
        <v>12</v>
      </c>
      <c r="D122" s="264"/>
      <c r="E122" s="12" t="e">
        <f>#REF!</f>
        <v>#REF!</v>
      </c>
    </row>
    <row r="123" spans="1:5" x14ac:dyDescent="0.25">
      <c r="B123" s="271"/>
      <c r="C123" s="264" t="s">
        <v>14</v>
      </c>
      <c r="D123" s="264"/>
      <c r="E123" s="12" t="e">
        <f>#REF!</f>
        <v>#REF!</v>
      </c>
    </row>
    <row r="124" spans="1:5" x14ac:dyDescent="0.25">
      <c r="B124" s="271"/>
      <c r="C124" s="264" t="s">
        <v>16</v>
      </c>
      <c r="D124" s="264"/>
      <c r="E124" s="12" t="e">
        <f>#REF!</f>
        <v>#REF!</v>
      </c>
    </row>
    <row r="125" spans="1:5" x14ac:dyDescent="0.25">
      <c r="B125" s="271"/>
      <c r="C125" s="264" t="s">
        <v>18</v>
      </c>
      <c r="D125" s="264"/>
      <c r="E125" s="12" t="e">
        <f>#REF!</f>
        <v>#REF!</v>
      </c>
    </row>
    <row r="126" spans="1:5" x14ac:dyDescent="0.25">
      <c r="B126" s="271"/>
      <c r="C126" s="264" t="s">
        <v>20</v>
      </c>
      <c r="D126" s="264"/>
      <c r="E126" s="12" t="e">
        <f>#REF!</f>
        <v>#REF!</v>
      </c>
    </row>
    <row r="127" spans="1:5" x14ac:dyDescent="0.25">
      <c r="B127" s="271"/>
      <c r="C127" s="266" t="s">
        <v>25</v>
      </c>
      <c r="D127" s="266"/>
      <c r="E127" s="11" t="e">
        <f>#REF!</f>
        <v>#REF!</v>
      </c>
    </row>
    <row r="128" spans="1:5" x14ac:dyDescent="0.25">
      <c r="B128" s="271"/>
      <c r="C128" s="264" t="s">
        <v>27</v>
      </c>
      <c r="D128" s="264"/>
      <c r="E128" s="12" t="e">
        <f>#REF!</f>
        <v>#REF!</v>
      </c>
    </row>
    <row r="129" spans="2:5" x14ac:dyDescent="0.25">
      <c r="B129" s="271"/>
      <c r="C129" s="264" t="s">
        <v>29</v>
      </c>
      <c r="D129" s="264"/>
      <c r="E129" s="12" t="e">
        <f>#REF!</f>
        <v>#REF!</v>
      </c>
    </row>
    <row r="130" spans="2:5" x14ac:dyDescent="0.25">
      <c r="B130" s="271"/>
      <c r="C130" s="264" t="s">
        <v>31</v>
      </c>
      <c r="D130" s="264"/>
      <c r="E130" s="12" t="e">
        <f>#REF!</f>
        <v>#REF!</v>
      </c>
    </row>
    <row r="131" spans="2:5" x14ac:dyDescent="0.25">
      <c r="B131" s="271"/>
      <c r="C131" s="264" t="s">
        <v>33</v>
      </c>
      <c r="D131" s="264"/>
      <c r="E131" s="12" t="e">
        <f>#REF!</f>
        <v>#REF!</v>
      </c>
    </row>
    <row r="132" spans="2:5" x14ac:dyDescent="0.25">
      <c r="B132" s="271"/>
      <c r="C132" s="264" t="s">
        <v>35</v>
      </c>
      <c r="D132" s="264"/>
      <c r="E132" s="12" t="e">
        <f>#REF!</f>
        <v>#REF!</v>
      </c>
    </row>
    <row r="133" spans="2:5" x14ac:dyDescent="0.25">
      <c r="B133" s="271"/>
      <c r="C133" s="264" t="s">
        <v>37</v>
      </c>
      <c r="D133" s="264"/>
      <c r="E133" s="12" t="e">
        <f>#REF!</f>
        <v>#REF!</v>
      </c>
    </row>
    <row r="134" spans="2:5" x14ac:dyDescent="0.25">
      <c r="B134" s="271"/>
      <c r="C134" s="264" t="s">
        <v>39</v>
      </c>
      <c r="D134" s="264"/>
      <c r="E134" s="12" t="e">
        <f>#REF!</f>
        <v>#REF!</v>
      </c>
    </row>
    <row r="135" spans="2:5" x14ac:dyDescent="0.25">
      <c r="B135" s="271"/>
      <c r="C135" s="264" t="s">
        <v>40</v>
      </c>
      <c r="D135" s="264"/>
      <c r="E135" s="12" t="e">
        <f>#REF!</f>
        <v>#REF!</v>
      </c>
    </row>
    <row r="136" spans="2:5" x14ac:dyDescent="0.25">
      <c r="B136" s="271"/>
      <c r="C136" s="264" t="s">
        <v>42</v>
      </c>
      <c r="D136" s="264"/>
      <c r="E136" s="12" t="e">
        <f>#REF!</f>
        <v>#REF!</v>
      </c>
    </row>
    <row r="137" spans="2:5" x14ac:dyDescent="0.25">
      <c r="B137" s="271"/>
      <c r="C137" s="266" t="s">
        <v>5</v>
      </c>
      <c r="D137" s="266"/>
      <c r="E137" s="11" t="e">
        <f>#REF!</f>
        <v>#REF!</v>
      </c>
    </row>
    <row r="138" spans="2:5" x14ac:dyDescent="0.25">
      <c r="B138" s="271"/>
      <c r="C138" s="266" t="s">
        <v>7</v>
      </c>
      <c r="D138" s="266"/>
      <c r="E138" s="11" t="e">
        <f>#REF!</f>
        <v>#REF!</v>
      </c>
    </row>
    <row r="139" spans="2:5" x14ac:dyDescent="0.25">
      <c r="B139" s="271"/>
      <c r="C139" s="264" t="s">
        <v>9</v>
      </c>
      <c r="D139" s="264"/>
      <c r="E139" s="12" t="e">
        <f>#REF!</f>
        <v>#REF!</v>
      </c>
    </row>
    <row r="140" spans="2:5" x14ac:dyDescent="0.25">
      <c r="B140" s="271"/>
      <c r="C140" s="264" t="s">
        <v>11</v>
      </c>
      <c r="D140" s="264"/>
      <c r="E140" s="12" t="e">
        <f>#REF!</f>
        <v>#REF!</v>
      </c>
    </row>
    <row r="141" spans="2:5" x14ac:dyDescent="0.25">
      <c r="B141" s="271"/>
      <c r="C141" s="264" t="s">
        <v>13</v>
      </c>
      <c r="D141" s="264"/>
      <c r="E141" s="12" t="e">
        <f>#REF!</f>
        <v>#REF!</v>
      </c>
    </row>
    <row r="142" spans="2:5" x14ac:dyDescent="0.25">
      <c r="B142" s="271"/>
      <c r="C142" s="264" t="s">
        <v>15</v>
      </c>
      <c r="D142" s="264"/>
      <c r="E142" s="12" t="e">
        <f>#REF!</f>
        <v>#REF!</v>
      </c>
    </row>
    <row r="143" spans="2:5" x14ac:dyDescent="0.25">
      <c r="B143" s="271"/>
      <c r="C143" s="264" t="s">
        <v>17</v>
      </c>
      <c r="D143" s="264"/>
      <c r="E143" s="12" t="e">
        <f>#REF!</f>
        <v>#REF!</v>
      </c>
    </row>
    <row r="144" spans="2:5" x14ac:dyDescent="0.25">
      <c r="B144" s="271"/>
      <c r="C144" s="264" t="s">
        <v>19</v>
      </c>
      <c r="D144" s="264"/>
      <c r="E144" s="12" t="e">
        <f>#REF!</f>
        <v>#REF!</v>
      </c>
    </row>
    <row r="145" spans="2:5" x14ac:dyDescent="0.25">
      <c r="B145" s="271"/>
      <c r="C145" s="264" t="s">
        <v>21</v>
      </c>
      <c r="D145" s="264"/>
      <c r="E145" s="12" t="e">
        <f>#REF!</f>
        <v>#REF!</v>
      </c>
    </row>
    <row r="146" spans="2:5" x14ac:dyDescent="0.25">
      <c r="B146" s="271"/>
      <c r="C146" s="264" t="s">
        <v>22</v>
      </c>
      <c r="D146" s="264"/>
      <c r="E146" s="12" t="e">
        <f>#REF!</f>
        <v>#REF!</v>
      </c>
    </row>
    <row r="147" spans="2:5" x14ac:dyDescent="0.25">
      <c r="B147" s="271"/>
      <c r="C147" s="273" t="s">
        <v>26</v>
      </c>
      <c r="D147" s="273"/>
      <c r="E147" s="11" t="e">
        <f>#REF!</f>
        <v>#REF!</v>
      </c>
    </row>
    <row r="148" spans="2:5" x14ac:dyDescent="0.25">
      <c r="B148" s="271"/>
      <c r="C148" s="264" t="s">
        <v>28</v>
      </c>
      <c r="D148" s="264"/>
      <c r="E148" s="12" t="e">
        <f>#REF!</f>
        <v>#REF!</v>
      </c>
    </row>
    <row r="149" spans="2:5" x14ac:dyDescent="0.25">
      <c r="B149" s="271"/>
      <c r="C149" s="264" t="s">
        <v>30</v>
      </c>
      <c r="D149" s="264"/>
      <c r="E149" s="12" t="e">
        <f>#REF!</f>
        <v>#REF!</v>
      </c>
    </row>
    <row r="150" spans="2:5" x14ac:dyDescent="0.25">
      <c r="B150" s="271"/>
      <c r="C150" s="264" t="s">
        <v>32</v>
      </c>
      <c r="D150" s="264"/>
      <c r="E150" s="12" t="e">
        <f>#REF!</f>
        <v>#REF!</v>
      </c>
    </row>
    <row r="151" spans="2:5" x14ac:dyDescent="0.25">
      <c r="B151" s="271"/>
      <c r="C151" s="264" t="s">
        <v>34</v>
      </c>
      <c r="D151" s="264"/>
      <c r="E151" s="12" t="e">
        <f>#REF!</f>
        <v>#REF!</v>
      </c>
    </row>
    <row r="152" spans="2:5" x14ac:dyDescent="0.25">
      <c r="B152" s="271"/>
      <c r="C152" s="264" t="s">
        <v>36</v>
      </c>
      <c r="D152" s="264"/>
      <c r="E152" s="12" t="e">
        <f>#REF!</f>
        <v>#REF!</v>
      </c>
    </row>
    <row r="153" spans="2:5" x14ac:dyDescent="0.25">
      <c r="B153" s="271"/>
      <c r="C153" s="264" t="s">
        <v>38</v>
      </c>
      <c r="D153" s="264"/>
      <c r="E153" s="12" t="e">
        <f>#REF!</f>
        <v>#REF!</v>
      </c>
    </row>
    <row r="154" spans="2:5" x14ac:dyDescent="0.25">
      <c r="B154" s="271"/>
      <c r="C154" s="266" t="s">
        <v>45</v>
      </c>
      <c r="D154" s="266"/>
      <c r="E154" s="11" t="e">
        <f>#REF!</f>
        <v>#REF!</v>
      </c>
    </row>
    <row r="155" spans="2:5" x14ac:dyDescent="0.25">
      <c r="B155" s="271"/>
      <c r="C155" s="266" t="s">
        <v>47</v>
      </c>
      <c r="D155" s="266"/>
      <c r="E155" s="11" t="e">
        <f>#REF!</f>
        <v>#REF!</v>
      </c>
    </row>
    <row r="156" spans="2:5" x14ac:dyDescent="0.25">
      <c r="B156" s="271"/>
      <c r="C156" s="264" t="s">
        <v>48</v>
      </c>
      <c r="D156" s="264"/>
      <c r="E156" s="12" t="e">
        <f>#REF!</f>
        <v>#REF!</v>
      </c>
    </row>
    <row r="157" spans="2:5" x14ac:dyDescent="0.25">
      <c r="B157" s="271"/>
      <c r="C157" s="264" t="s">
        <v>49</v>
      </c>
      <c r="D157" s="264"/>
      <c r="E157" s="12" t="e">
        <f>#REF!</f>
        <v>#REF!</v>
      </c>
    </row>
    <row r="158" spans="2:5" x14ac:dyDescent="0.25">
      <c r="B158" s="271"/>
      <c r="C158" s="264" t="s">
        <v>50</v>
      </c>
      <c r="D158" s="264"/>
      <c r="E158" s="12" t="e">
        <f>#REF!</f>
        <v>#REF!</v>
      </c>
    </row>
    <row r="159" spans="2:5" x14ac:dyDescent="0.25">
      <c r="B159" s="271"/>
      <c r="C159" s="266" t="s">
        <v>51</v>
      </c>
      <c r="D159" s="266"/>
      <c r="E159" s="11" t="e">
        <f>#REF!</f>
        <v>#REF!</v>
      </c>
    </row>
    <row r="160" spans="2:5" x14ac:dyDescent="0.25">
      <c r="B160" s="271"/>
      <c r="C160" s="264" t="s">
        <v>52</v>
      </c>
      <c r="D160" s="264"/>
      <c r="E160" s="12" t="e">
        <f>#REF!</f>
        <v>#REF!</v>
      </c>
    </row>
    <row r="161" spans="2:5" x14ac:dyDescent="0.25">
      <c r="B161" s="271"/>
      <c r="C161" s="264" t="s">
        <v>53</v>
      </c>
      <c r="D161" s="264"/>
      <c r="E161" s="12" t="e">
        <f>#REF!</f>
        <v>#REF!</v>
      </c>
    </row>
    <row r="162" spans="2:5" x14ac:dyDescent="0.25">
      <c r="B162" s="271"/>
      <c r="C162" s="264" t="s">
        <v>54</v>
      </c>
      <c r="D162" s="264"/>
      <c r="E162" s="12" t="e">
        <f>#REF!</f>
        <v>#REF!</v>
      </c>
    </row>
    <row r="163" spans="2:5" x14ac:dyDescent="0.25">
      <c r="B163" s="271"/>
      <c r="C163" s="264" t="s">
        <v>55</v>
      </c>
      <c r="D163" s="264"/>
      <c r="E163" s="12" t="e">
        <f>#REF!</f>
        <v>#REF!</v>
      </c>
    </row>
    <row r="164" spans="2:5" x14ac:dyDescent="0.25">
      <c r="B164" s="271"/>
      <c r="C164" s="264" t="s">
        <v>56</v>
      </c>
      <c r="D164" s="264"/>
      <c r="E164" s="12" t="e">
        <f>#REF!</f>
        <v>#REF!</v>
      </c>
    </row>
    <row r="165" spans="2:5" x14ac:dyDescent="0.25">
      <c r="B165" s="271"/>
      <c r="C165" s="266" t="s">
        <v>57</v>
      </c>
      <c r="D165" s="266"/>
      <c r="E165" s="11" t="e">
        <f>#REF!</f>
        <v>#REF!</v>
      </c>
    </row>
    <row r="166" spans="2:5" x14ac:dyDescent="0.25">
      <c r="B166" s="271"/>
      <c r="C166" s="264" t="s">
        <v>58</v>
      </c>
      <c r="D166" s="264"/>
      <c r="E166" s="12" t="e">
        <f>#REF!</f>
        <v>#REF!</v>
      </c>
    </row>
    <row r="167" spans="2:5" ht="15" customHeight="1" thickBot="1" x14ac:dyDescent="0.3">
      <c r="B167" s="272"/>
      <c r="C167" s="264" t="s">
        <v>59</v>
      </c>
      <c r="D167" s="264"/>
      <c r="E167" s="12" t="e">
        <f>#REF!</f>
        <v>#REF!</v>
      </c>
    </row>
    <row r="168" spans="2:5" x14ac:dyDescent="0.25">
      <c r="B168" s="271" t="s">
        <v>65</v>
      </c>
      <c r="C168" s="266" t="s">
        <v>4</v>
      </c>
      <c r="D168" s="266"/>
      <c r="E168" s="11" t="e">
        <f>#REF!</f>
        <v>#REF!</v>
      </c>
    </row>
    <row r="169" spans="2:5" ht="15" customHeight="1" x14ac:dyDescent="0.25">
      <c r="B169" s="271"/>
      <c r="C169" s="266" t="s">
        <v>6</v>
      </c>
      <c r="D169" s="266"/>
      <c r="E169" s="11" t="e">
        <f>#REF!</f>
        <v>#REF!</v>
      </c>
    </row>
    <row r="170" spans="2:5" ht="15" customHeight="1" x14ac:dyDescent="0.25">
      <c r="B170" s="271"/>
      <c r="C170" s="264" t="s">
        <v>8</v>
      </c>
      <c r="D170" s="264"/>
      <c r="E170" s="12" t="e">
        <f>#REF!</f>
        <v>#REF!</v>
      </c>
    </row>
    <row r="171" spans="2:5" ht="15" customHeight="1" x14ac:dyDescent="0.25">
      <c r="B171" s="271"/>
      <c r="C171" s="264" t="s">
        <v>10</v>
      </c>
      <c r="D171" s="264"/>
      <c r="E171" s="12" t="e">
        <f>#REF!</f>
        <v>#REF!</v>
      </c>
    </row>
    <row r="172" spans="2:5" x14ac:dyDescent="0.25">
      <c r="B172" s="271"/>
      <c r="C172" s="264" t="s">
        <v>12</v>
      </c>
      <c r="D172" s="264"/>
      <c r="E172" s="12" t="e">
        <f>#REF!</f>
        <v>#REF!</v>
      </c>
    </row>
    <row r="173" spans="2:5" x14ac:dyDescent="0.25">
      <c r="B173" s="271"/>
      <c r="C173" s="264" t="s">
        <v>14</v>
      </c>
      <c r="D173" s="264"/>
      <c r="E173" s="12" t="e">
        <f>#REF!</f>
        <v>#REF!</v>
      </c>
    </row>
    <row r="174" spans="2:5" ht="15" customHeight="1" x14ac:dyDescent="0.25">
      <c r="B174" s="271"/>
      <c r="C174" s="264" t="s">
        <v>16</v>
      </c>
      <c r="D174" s="264"/>
      <c r="E174" s="12" t="e">
        <f>#REF!</f>
        <v>#REF!</v>
      </c>
    </row>
    <row r="175" spans="2:5" ht="15" customHeight="1" x14ac:dyDescent="0.25">
      <c r="B175" s="271"/>
      <c r="C175" s="264" t="s">
        <v>18</v>
      </c>
      <c r="D175" s="264"/>
      <c r="E175" s="12" t="e">
        <f>#REF!</f>
        <v>#REF!</v>
      </c>
    </row>
    <row r="176" spans="2:5" x14ac:dyDescent="0.25">
      <c r="B176" s="271"/>
      <c r="C176" s="264" t="s">
        <v>20</v>
      </c>
      <c r="D176" s="264"/>
      <c r="E176" s="12" t="e">
        <f>#REF!</f>
        <v>#REF!</v>
      </c>
    </row>
    <row r="177" spans="2:5" ht="15" customHeight="1" x14ac:dyDescent="0.25">
      <c r="B177" s="271"/>
      <c r="C177" s="266" t="s">
        <v>25</v>
      </c>
      <c r="D177" s="266"/>
      <c r="E177" s="11" t="e">
        <f>#REF!</f>
        <v>#REF!</v>
      </c>
    </row>
    <row r="178" spans="2:5" x14ac:dyDescent="0.25">
      <c r="B178" s="271"/>
      <c r="C178" s="264" t="s">
        <v>27</v>
      </c>
      <c r="D178" s="264"/>
      <c r="E178" s="12" t="e">
        <f>#REF!</f>
        <v>#REF!</v>
      </c>
    </row>
    <row r="179" spans="2:5" ht="15" customHeight="1" x14ac:dyDescent="0.25">
      <c r="B179" s="271"/>
      <c r="C179" s="264" t="s">
        <v>29</v>
      </c>
      <c r="D179" s="264"/>
      <c r="E179" s="12" t="e">
        <f>#REF!</f>
        <v>#REF!</v>
      </c>
    </row>
    <row r="180" spans="2:5" ht="15" customHeight="1" x14ac:dyDescent="0.25">
      <c r="B180" s="271"/>
      <c r="C180" s="264" t="s">
        <v>31</v>
      </c>
      <c r="D180" s="264"/>
      <c r="E180" s="12" t="e">
        <f>#REF!</f>
        <v>#REF!</v>
      </c>
    </row>
    <row r="181" spans="2:5" ht="15" customHeight="1" x14ac:dyDescent="0.25">
      <c r="B181" s="271"/>
      <c r="C181" s="264" t="s">
        <v>33</v>
      </c>
      <c r="D181" s="264"/>
      <c r="E181" s="12" t="e">
        <f>#REF!</f>
        <v>#REF!</v>
      </c>
    </row>
    <row r="182" spans="2:5" ht="15" customHeight="1" x14ac:dyDescent="0.25">
      <c r="B182" s="271"/>
      <c r="C182" s="264" t="s">
        <v>35</v>
      </c>
      <c r="D182" s="264"/>
      <c r="E182" s="12" t="e">
        <f>#REF!</f>
        <v>#REF!</v>
      </c>
    </row>
    <row r="183" spans="2:5" ht="15" customHeight="1" x14ac:dyDescent="0.25">
      <c r="B183" s="271"/>
      <c r="C183" s="264" t="s">
        <v>37</v>
      </c>
      <c r="D183" s="264"/>
      <c r="E183" s="12" t="e">
        <f>#REF!</f>
        <v>#REF!</v>
      </c>
    </row>
    <row r="184" spans="2:5" ht="15" customHeight="1" x14ac:dyDescent="0.25">
      <c r="B184" s="271"/>
      <c r="C184" s="264" t="s">
        <v>39</v>
      </c>
      <c r="D184" s="264"/>
      <c r="E184" s="12" t="e">
        <f>#REF!</f>
        <v>#REF!</v>
      </c>
    </row>
    <row r="185" spans="2:5" ht="15" customHeight="1" x14ac:dyDescent="0.25">
      <c r="B185" s="271"/>
      <c r="C185" s="264" t="s">
        <v>40</v>
      </c>
      <c r="D185" s="264"/>
      <c r="E185" s="12" t="e">
        <f>#REF!</f>
        <v>#REF!</v>
      </c>
    </row>
    <row r="186" spans="2:5" ht="15" customHeight="1" x14ac:dyDescent="0.25">
      <c r="B186" s="271"/>
      <c r="C186" s="264" t="s">
        <v>42</v>
      </c>
      <c r="D186" s="264"/>
      <c r="E186" s="12" t="e">
        <f>#REF!</f>
        <v>#REF!</v>
      </c>
    </row>
    <row r="187" spans="2:5" ht="15" customHeight="1" x14ac:dyDescent="0.25">
      <c r="B187" s="271"/>
      <c r="C187" s="266" t="s">
        <v>5</v>
      </c>
      <c r="D187" s="266"/>
      <c r="E187" s="11" t="e">
        <f>#REF!</f>
        <v>#REF!</v>
      </c>
    </row>
    <row r="188" spans="2:5" x14ac:dyDescent="0.25">
      <c r="B188" s="271"/>
      <c r="C188" s="266" t="s">
        <v>7</v>
      </c>
      <c r="D188" s="266"/>
      <c r="E188" s="11" t="e">
        <f>#REF!</f>
        <v>#REF!</v>
      </c>
    </row>
    <row r="189" spans="2:5" x14ac:dyDescent="0.25">
      <c r="B189" s="271"/>
      <c r="C189" s="264" t="s">
        <v>9</v>
      </c>
      <c r="D189" s="264"/>
      <c r="E189" s="12" t="e">
        <f>#REF!</f>
        <v>#REF!</v>
      </c>
    </row>
    <row r="190" spans="2:5" x14ac:dyDescent="0.25">
      <c r="B190" s="271"/>
      <c r="C190" s="264" t="s">
        <v>11</v>
      </c>
      <c r="D190" s="264"/>
      <c r="E190" s="12" t="e">
        <f>#REF!</f>
        <v>#REF!</v>
      </c>
    </row>
    <row r="191" spans="2:5" ht="15" customHeight="1" x14ac:dyDescent="0.25">
      <c r="B191" s="271"/>
      <c r="C191" s="264" t="s">
        <v>13</v>
      </c>
      <c r="D191" s="264"/>
      <c r="E191" s="12" t="e">
        <f>#REF!</f>
        <v>#REF!</v>
      </c>
    </row>
    <row r="192" spans="2:5" x14ac:dyDescent="0.25">
      <c r="B192" s="271"/>
      <c r="C192" s="264" t="s">
        <v>15</v>
      </c>
      <c r="D192" s="264"/>
      <c r="E192" s="12" t="e">
        <f>#REF!</f>
        <v>#REF!</v>
      </c>
    </row>
    <row r="193" spans="2:5" ht="15" customHeight="1" x14ac:dyDescent="0.25">
      <c r="B193" s="271"/>
      <c r="C193" s="264" t="s">
        <v>17</v>
      </c>
      <c r="D193" s="264"/>
      <c r="E193" s="12" t="e">
        <f>#REF!</f>
        <v>#REF!</v>
      </c>
    </row>
    <row r="194" spans="2:5" ht="15" customHeight="1" x14ac:dyDescent="0.25">
      <c r="B194" s="271"/>
      <c r="C194" s="264" t="s">
        <v>19</v>
      </c>
      <c r="D194" s="264"/>
      <c r="E194" s="12" t="e">
        <f>#REF!</f>
        <v>#REF!</v>
      </c>
    </row>
    <row r="195" spans="2:5" ht="15" customHeight="1" x14ac:dyDescent="0.25">
      <c r="B195" s="271"/>
      <c r="C195" s="264" t="s">
        <v>21</v>
      </c>
      <c r="D195" s="264"/>
      <c r="E195" s="12" t="e">
        <f>#REF!</f>
        <v>#REF!</v>
      </c>
    </row>
    <row r="196" spans="2:5" ht="15" customHeight="1" x14ac:dyDescent="0.25">
      <c r="B196" s="271"/>
      <c r="C196" s="264" t="s">
        <v>22</v>
      </c>
      <c r="D196" s="264"/>
      <c r="E196" s="12" t="e">
        <f>#REF!</f>
        <v>#REF!</v>
      </c>
    </row>
    <row r="197" spans="2:5" ht="15" customHeight="1" x14ac:dyDescent="0.25">
      <c r="B197" s="271"/>
      <c r="C197" s="273" t="s">
        <v>26</v>
      </c>
      <c r="D197" s="273"/>
      <c r="E197" s="11" t="e">
        <f>#REF!</f>
        <v>#REF!</v>
      </c>
    </row>
    <row r="198" spans="2:5" ht="15" customHeight="1" x14ac:dyDescent="0.25">
      <c r="B198" s="271"/>
      <c r="C198" s="264" t="s">
        <v>28</v>
      </c>
      <c r="D198" s="264"/>
      <c r="E198" s="12" t="e">
        <f>#REF!</f>
        <v>#REF!</v>
      </c>
    </row>
    <row r="199" spans="2:5" ht="15" customHeight="1" x14ac:dyDescent="0.25">
      <c r="B199" s="271"/>
      <c r="C199" s="264" t="s">
        <v>30</v>
      </c>
      <c r="D199" s="264"/>
      <c r="E199" s="12" t="e">
        <f>#REF!</f>
        <v>#REF!</v>
      </c>
    </row>
    <row r="200" spans="2:5" ht="15" customHeight="1" x14ac:dyDescent="0.25">
      <c r="B200" s="271"/>
      <c r="C200" s="264" t="s">
        <v>32</v>
      </c>
      <c r="D200" s="264"/>
      <c r="E200" s="12" t="e">
        <f>#REF!</f>
        <v>#REF!</v>
      </c>
    </row>
    <row r="201" spans="2:5" x14ac:dyDescent="0.25">
      <c r="B201" s="271"/>
      <c r="C201" s="264" t="s">
        <v>34</v>
      </c>
      <c r="D201" s="264"/>
      <c r="E201" s="12" t="e">
        <f>#REF!</f>
        <v>#REF!</v>
      </c>
    </row>
    <row r="202" spans="2:5" ht="15" customHeight="1" x14ac:dyDescent="0.25">
      <c r="B202" s="271"/>
      <c r="C202" s="264" t="s">
        <v>36</v>
      </c>
      <c r="D202" s="264"/>
      <c r="E202" s="12" t="e">
        <f>#REF!</f>
        <v>#REF!</v>
      </c>
    </row>
    <row r="203" spans="2:5" x14ac:dyDescent="0.25">
      <c r="B203" s="271"/>
      <c r="C203" s="264" t="s">
        <v>38</v>
      </c>
      <c r="D203" s="264"/>
      <c r="E203" s="12" t="e">
        <f>#REF!</f>
        <v>#REF!</v>
      </c>
    </row>
    <row r="204" spans="2:5" ht="15" customHeight="1" x14ac:dyDescent="0.25">
      <c r="B204" s="271"/>
      <c r="C204" s="266" t="s">
        <v>45</v>
      </c>
      <c r="D204" s="266"/>
      <c r="E204" s="11" t="e">
        <f>#REF!</f>
        <v>#REF!</v>
      </c>
    </row>
    <row r="205" spans="2:5" ht="15" customHeight="1" x14ac:dyDescent="0.25">
      <c r="B205" s="271"/>
      <c r="C205" s="266" t="s">
        <v>47</v>
      </c>
      <c r="D205" s="266"/>
      <c r="E205" s="11" t="e">
        <f>#REF!</f>
        <v>#REF!</v>
      </c>
    </row>
    <row r="206" spans="2:5" ht="15" customHeight="1" x14ac:dyDescent="0.25">
      <c r="B206" s="271"/>
      <c r="C206" s="264" t="s">
        <v>48</v>
      </c>
      <c r="D206" s="264"/>
      <c r="E206" s="12" t="e">
        <f>#REF!</f>
        <v>#REF!</v>
      </c>
    </row>
    <row r="207" spans="2:5" ht="15" customHeight="1" x14ac:dyDescent="0.25">
      <c r="B207" s="271"/>
      <c r="C207" s="264" t="s">
        <v>49</v>
      </c>
      <c r="D207" s="264"/>
      <c r="E207" s="12" t="e">
        <f>#REF!</f>
        <v>#REF!</v>
      </c>
    </row>
    <row r="208" spans="2:5" ht="15" customHeight="1" x14ac:dyDescent="0.25">
      <c r="B208" s="271"/>
      <c r="C208" s="264" t="s">
        <v>50</v>
      </c>
      <c r="D208" s="264"/>
      <c r="E208" s="12" t="e">
        <f>#REF!</f>
        <v>#REF!</v>
      </c>
    </row>
    <row r="209" spans="2:5" ht="15" customHeight="1" x14ac:dyDescent="0.25">
      <c r="B209" s="271"/>
      <c r="C209" s="266" t="s">
        <v>51</v>
      </c>
      <c r="D209" s="266"/>
      <c r="E209" s="11" t="e">
        <f>#REF!</f>
        <v>#REF!</v>
      </c>
    </row>
    <row r="210" spans="2:5" x14ac:dyDescent="0.25">
      <c r="B210" s="271"/>
      <c r="C210" s="264" t="s">
        <v>52</v>
      </c>
      <c r="D210" s="264"/>
      <c r="E210" s="12" t="e">
        <f>#REF!</f>
        <v>#REF!</v>
      </c>
    </row>
    <row r="211" spans="2:5" ht="15" customHeight="1" x14ac:dyDescent="0.25">
      <c r="B211" s="271"/>
      <c r="C211" s="264" t="s">
        <v>53</v>
      </c>
      <c r="D211" s="264"/>
      <c r="E211" s="12" t="e">
        <f>#REF!</f>
        <v>#REF!</v>
      </c>
    </row>
    <row r="212" spans="2:5" x14ac:dyDescent="0.25">
      <c r="B212" s="271"/>
      <c r="C212" s="264" t="s">
        <v>54</v>
      </c>
      <c r="D212" s="264"/>
      <c r="E212" s="12" t="e">
        <f>#REF!</f>
        <v>#REF!</v>
      </c>
    </row>
    <row r="213" spans="2:5" ht="15" customHeight="1" x14ac:dyDescent="0.25">
      <c r="B213" s="271"/>
      <c r="C213" s="264" t="s">
        <v>55</v>
      </c>
      <c r="D213" s="264"/>
      <c r="E213" s="12" t="e">
        <f>#REF!</f>
        <v>#REF!</v>
      </c>
    </row>
    <row r="214" spans="2:5" x14ac:dyDescent="0.25">
      <c r="B214" s="271"/>
      <c r="C214" s="264" t="s">
        <v>56</v>
      </c>
      <c r="D214" s="264"/>
      <c r="E214" s="12" t="e">
        <f>#REF!</f>
        <v>#REF!</v>
      </c>
    </row>
    <row r="215" spans="2:5" x14ac:dyDescent="0.25">
      <c r="B215" s="271"/>
      <c r="C215" s="266" t="s">
        <v>57</v>
      </c>
      <c r="D215" s="266"/>
      <c r="E215" s="11" t="e">
        <f>#REF!</f>
        <v>#REF!</v>
      </c>
    </row>
    <row r="216" spans="2:5" x14ac:dyDescent="0.25">
      <c r="B216" s="271"/>
      <c r="C216" s="264" t="s">
        <v>58</v>
      </c>
      <c r="D216" s="264"/>
      <c r="E216" s="12" t="e">
        <f>#REF!</f>
        <v>#REF!</v>
      </c>
    </row>
    <row r="217" spans="2:5" ht="15.75" thickBot="1" x14ac:dyDescent="0.3">
      <c r="B217" s="272"/>
      <c r="C217" s="264" t="s">
        <v>59</v>
      </c>
      <c r="D217" s="264"/>
      <c r="E217" s="12" t="e">
        <f>#REF!</f>
        <v>#REF!</v>
      </c>
    </row>
    <row r="218" spans="2:5" x14ac:dyDescent="0.25">
      <c r="C218" s="267" t="s">
        <v>72</v>
      </c>
      <c r="D218" s="5" t="s">
        <v>62</v>
      </c>
      <c r="E218" s="15" t="e">
        <f>#REF!</f>
        <v>#REF!</v>
      </c>
    </row>
    <row r="219" spans="2:5" x14ac:dyDescent="0.25">
      <c r="C219" s="263"/>
      <c r="D219" s="5" t="s">
        <v>63</v>
      </c>
      <c r="E219" s="15" t="e">
        <f>#REF!</f>
        <v>#REF!</v>
      </c>
    </row>
    <row r="220" spans="2:5" x14ac:dyDescent="0.25">
      <c r="C220" s="263" t="s">
        <v>71</v>
      </c>
      <c r="D220" s="5" t="s">
        <v>62</v>
      </c>
      <c r="E220" s="15" t="e">
        <f>#REF!</f>
        <v>#REF!</v>
      </c>
    </row>
    <row r="221" spans="2:5" x14ac:dyDescent="0.25">
      <c r="C221" s="26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346"/>
      <c r="B1" s="346"/>
      <c r="C1" s="346"/>
      <c r="D1" s="106"/>
    </row>
    <row r="2" spans="1:4" ht="15.75" x14ac:dyDescent="0.25">
      <c r="A2" s="317" t="s">
        <v>454</v>
      </c>
      <c r="B2" s="317"/>
      <c r="C2" s="317"/>
      <c r="D2" s="106"/>
    </row>
    <row r="3" spans="1:4" ht="12.75" x14ac:dyDescent="0.2">
      <c r="A3" s="325" t="s">
        <v>232</v>
      </c>
      <c r="B3" s="325"/>
      <c r="C3" s="325"/>
      <c r="D3" s="106"/>
    </row>
    <row r="4" spans="1:4" ht="12.75" x14ac:dyDescent="0.2">
      <c r="A4" s="325" t="s">
        <v>459</v>
      </c>
      <c r="B4" s="325"/>
      <c r="C4" s="325"/>
    </row>
    <row r="5" spans="1:4" x14ac:dyDescent="0.2">
      <c r="A5" s="16"/>
      <c r="B5" s="16"/>
    </row>
    <row r="6" spans="1:4" x14ac:dyDescent="0.2">
      <c r="A6" s="105" t="s">
        <v>221</v>
      </c>
      <c r="B6" s="105" t="s">
        <v>110</v>
      </c>
      <c r="C6" s="105" t="s">
        <v>131</v>
      </c>
    </row>
    <row r="7" spans="1:4" x14ac:dyDescent="0.2">
      <c r="A7" s="343" t="s">
        <v>228</v>
      </c>
      <c r="B7" s="344"/>
      <c r="C7" s="345"/>
    </row>
    <row r="8" spans="1:4" x14ac:dyDescent="0.2">
      <c r="A8" s="63"/>
      <c r="B8" s="63">
        <v>0</v>
      </c>
      <c r="C8" s="262">
        <v>0</v>
      </c>
    </row>
    <row r="9" spans="1:4" x14ac:dyDescent="0.2">
      <c r="A9" s="63"/>
      <c r="B9" s="63">
        <v>0</v>
      </c>
      <c r="C9" s="262">
        <v>0</v>
      </c>
    </row>
    <row r="10" spans="1:4" x14ac:dyDescent="0.2">
      <c r="A10" s="107"/>
      <c r="B10" s="63">
        <v>0</v>
      </c>
      <c r="C10" s="262">
        <v>0</v>
      </c>
    </row>
    <row r="11" spans="1:4" x14ac:dyDescent="0.2">
      <c r="A11" s="63"/>
      <c r="B11" s="63">
        <v>0</v>
      </c>
      <c r="C11" s="262">
        <v>0</v>
      </c>
    </row>
    <row r="12" spans="1:4" x14ac:dyDescent="0.2">
      <c r="A12" s="63"/>
      <c r="B12" s="63">
        <v>0</v>
      </c>
      <c r="C12" s="262">
        <v>0</v>
      </c>
    </row>
    <row r="13" spans="1:4" x14ac:dyDescent="0.2">
      <c r="A13" s="63"/>
      <c r="B13" s="63">
        <v>0</v>
      </c>
      <c r="C13" s="262">
        <v>0</v>
      </c>
    </row>
    <row r="14" spans="1:4" x14ac:dyDescent="0.2">
      <c r="A14" s="63"/>
      <c r="B14" s="63">
        <v>0</v>
      </c>
      <c r="C14" s="262">
        <v>0</v>
      </c>
    </row>
    <row r="15" spans="1:4" x14ac:dyDescent="0.2">
      <c r="A15" s="63"/>
      <c r="B15" s="63">
        <v>0</v>
      </c>
      <c r="C15" s="262">
        <v>0</v>
      </c>
    </row>
    <row r="16" spans="1:4" x14ac:dyDescent="0.2">
      <c r="A16" s="63"/>
      <c r="B16" s="63">
        <v>0</v>
      </c>
      <c r="C16" s="262">
        <v>0</v>
      </c>
    </row>
    <row r="17" spans="1:3" x14ac:dyDescent="0.2">
      <c r="A17" s="63"/>
      <c r="B17" s="63">
        <v>0</v>
      </c>
      <c r="C17" s="262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43" t="s">
        <v>230</v>
      </c>
      <c r="B20" s="344"/>
      <c r="C20" s="345"/>
    </row>
    <row r="21" spans="1:3" x14ac:dyDescent="0.2">
      <c r="A21" s="63"/>
      <c r="B21" s="63"/>
      <c r="C21" s="64"/>
    </row>
    <row r="22" spans="1:3" x14ac:dyDescent="0.2">
      <c r="A22" s="63"/>
      <c r="B22" s="63">
        <v>0</v>
      </c>
      <c r="C22" s="262">
        <v>0</v>
      </c>
    </row>
    <row r="23" spans="1:3" x14ac:dyDescent="0.2">
      <c r="A23" s="107"/>
      <c r="B23" s="63">
        <v>0</v>
      </c>
      <c r="C23" s="262">
        <v>0</v>
      </c>
    </row>
    <row r="24" spans="1:3" x14ac:dyDescent="0.2">
      <c r="A24" s="63"/>
      <c r="B24" s="63">
        <v>0</v>
      </c>
      <c r="C24" s="262">
        <v>0</v>
      </c>
    </row>
    <row r="25" spans="1:3" x14ac:dyDescent="0.2">
      <c r="A25" s="63"/>
      <c r="B25" s="63">
        <v>0</v>
      </c>
      <c r="C25" s="262">
        <v>0</v>
      </c>
    </row>
    <row r="26" spans="1:3" x14ac:dyDescent="0.2">
      <c r="A26" s="63"/>
      <c r="B26" s="63">
        <v>0</v>
      </c>
      <c r="C26" s="262">
        <v>0</v>
      </c>
    </row>
    <row r="27" spans="1:3" x14ac:dyDescent="0.2">
      <c r="A27" s="63"/>
      <c r="B27" s="63">
        <v>0</v>
      </c>
      <c r="C27" s="262">
        <v>0</v>
      </c>
    </row>
    <row r="28" spans="1:3" x14ac:dyDescent="0.2">
      <c r="A28" s="63"/>
      <c r="B28" s="63">
        <v>0</v>
      </c>
      <c r="C28" s="262">
        <v>0</v>
      </c>
    </row>
    <row r="29" spans="1:3" x14ac:dyDescent="0.2">
      <c r="A29" s="63"/>
      <c r="B29" s="63">
        <v>0</v>
      </c>
      <c r="C29" s="262">
        <v>0</v>
      </c>
    </row>
    <row r="30" spans="1:3" x14ac:dyDescent="0.2">
      <c r="A30" s="63"/>
      <c r="B30" s="63">
        <v>0</v>
      </c>
      <c r="C30" s="262">
        <v>0</v>
      </c>
    </row>
    <row r="31" spans="1:3" x14ac:dyDescent="0.2">
      <c r="A31" s="63"/>
      <c r="B31" s="63">
        <v>0</v>
      </c>
      <c r="C31" s="262">
        <v>0</v>
      </c>
    </row>
    <row r="32" spans="1:3" x14ac:dyDescent="0.2">
      <c r="A32" s="63"/>
      <c r="B32" s="63">
        <v>0</v>
      </c>
      <c r="C32" s="262">
        <v>0</v>
      </c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E17" sqref="E17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</cols>
  <sheetData>
    <row r="1" spans="1:11" s="7" customFormat="1" ht="6.75" customHeight="1" x14ac:dyDescent="0.25">
      <c r="B1" s="97"/>
      <c r="C1" s="97"/>
      <c r="D1" s="97"/>
      <c r="E1" s="97"/>
      <c r="F1" s="97"/>
      <c r="G1" s="97"/>
      <c r="H1" s="97"/>
      <c r="I1" s="97"/>
    </row>
    <row r="2" spans="1:11" s="7" customFormat="1" ht="15.75" x14ac:dyDescent="0.25">
      <c r="B2" s="317" t="s">
        <v>454</v>
      </c>
      <c r="C2" s="317"/>
      <c r="D2" s="317"/>
      <c r="E2" s="317"/>
      <c r="F2" s="317"/>
      <c r="G2" s="317"/>
      <c r="H2" s="317"/>
      <c r="I2" s="317"/>
      <c r="J2" s="317"/>
    </row>
    <row r="3" spans="1:11" s="7" customFormat="1" x14ac:dyDescent="0.25">
      <c r="B3" s="314" t="s">
        <v>235</v>
      </c>
      <c r="C3" s="314"/>
      <c r="D3" s="314"/>
      <c r="E3" s="314"/>
      <c r="F3" s="314"/>
      <c r="G3" s="314"/>
      <c r="H3" s="314"/>
      <c r="I3" s="314"/>
      <c r="J3" s="314"/>
    </row>
    <row r="4" spans="1:11" s="7" customFormat="1" x14ac:dyDescent="0.25">
      <c r="B4" s="314" t="s">
        <v>459</v>
      </c>
      <c r="C4" s="314"/>
      <c r="D4" s="314"/>
      <c r="E4" s="314"/>
      <c r="F4" s="314"/>
      <c r="G4" s="314"/>
      <c r="H4" s="314"/>
      <c r="I4" s="314"/>
      <c r="J4" s="314"/>
    </row>
    <row r="5" spans="1:11" s="7" customFormat="1" x14ac:dyDescent="0.25">
      <c r="B5" s="97"/>
      <c r="C5" s="97"/>
      <c r="D5" s="97"/>
      <c r="E5" s="97"/>
      <c r="F5" s="97"/>
      <c r="G5" s="97"/>
      <c r="H5" s="97"/>
      <c r="I5" s="97"/>
      <c r="J5" s="97"/>
    </row>
    <row r="6" spans="1:11" s="19" customFormat="1" ht="9" customHeight="1" x14ac:dyDescent="0.25">
      <c r="A6" s="7"/>
      <c r="B6" s="108"/>
      <c r="C6" s="108"/>
      <c r="D6" s="108"/>
      <c r="E6" s="108"/>
      <c r="F6" s="108"/>
      <c r="G6" s="108"/>
      <c r="H6" s="108"/>
      <c r="I6" s="108"/>
      <c r="J6" s="108"/>
      <c r="K6" s="7"/>
    </row>
    <row r="7" spans="1:11" x14ac:dyDescent="0.25">
      <c r="B7" s="349" t="s">
        <v>73</v>
      </c>
      <c r="C7" s="350"/>
      <c r="D7" s="351"/>
      <c r="E7" s="316" t="s">
        <v>136</v>
      </c>
      <c r="F7" s="316"/>
      <c r="G7" s="316"/>
      <c r="H7" s="316"/>
      <c r="I7" s="316"/>
      <c r="J7" s="316" t="s">
        <v>128</v>
      </c>
    </row>
    <row r="8" spans="1:11" ht="22.5" x14ac:dyDescent="0.25">
      <c r="B8" s="352"/>
      <c r="C8" s="353"/>
      <c r="D8" s="354"/>
      <c r="E8" s="98" t="s">
        <v>129</v>
      </c>
      <c r="F8" s="98" t="s">
        <v>130</v>
      </c>
      <c r="G8" s="98" t="s">
        <v>109</v>
      </c>
      <c r="H8" s="98" t="s">
        <v>110</v>
      </c>
      <c r="I8" s="98" t="s">
        <v>131</v>
      </c>
      <c r="J8" s="316"/>
    </row>
    <row r="9" spans="1:11" ht="15.75" customHeight="1" x14ac:dyDescent="0.25">
      <c r="B9" s="355"/>
      <c r="C9" s="356"/>
      <c r="D9" s="357"/>
      <c r="E9" s="98">
        <v>1</v>
      </c>
      <c r="F9" s="98">
        <v>2</v>
      </c>
      <c r="G9" s="98" t="s">
        <v>132</v>
      </c>
      <c r="H9" s="98">
        <v>4</v>
      </c>
      <c r="I9" s="98">
        <v>5</v>
      </c>
      <c r="J9" s="98" t="s">
        <v>133</v>
      </c>
    </row>
    <row r="10" spans="1:11" ht="15" customHeight="1" x14ac:dyDescent="0.25">
      <c r="B10" s="358" t="s">
        <v>236</v>
      </c>
      <c r="C10" s="359"/>
      <c r="D10" s="360"/>
      <c r="E10" s="58"/>
      <c r="F10" s="38"/>
      <c r="G10" s="38"/>
      <c r="H10" s="38"/>
      <c r="I10" s="38"/>
      <c r="J10" s="38"/>
    </row>
    <row r="11" spans="1:11" x14ac:dyDescent="0.25">
      <c r="B11" s="20"/>
      <c r="C11" s="347" t="s">
        <v>237</v>
      </c>
      <c r="D11" s="348"/>
      <c r="E11" s="148">
        <f>+E12+E13</f>
        <v>0</v>
      </c>
      <c r="F11" s="148">
        <f>+F12+F13</f>
        <v>0</v>
      </c>
      <c r="G11" s="137">
        <f>+E11+F11</f>
        <v>0</v>
      </c>
      <c r="H11" s="148">
        <f t="shared" ref="H11:I11" si="0">+H12+H13</f>
        <v>0</v>
      </c>
      <c r="I11" s="148">
        <f t="shared" si="0"/>
        <v>0</v>
      </c>
      <c r="J11" s="137">
        <f>+G11-H11</f>
        <v>0</v>
      </c>
    </row>
    <row r="12" spans="1:11" x14ac:dyDescent="0.25">
      <c r="B12" s="20"/>
      <c r="C12" s="54"/>
      <c r="D12" s="21" t="s">
        <v>238</v>
      </c>
      <c r="E12" s="149">
        <v>0</v>
      </c>
      <c r="F12" s="139">
        <v>0</v>
      </c>
      <c r="G12" s="139">
        <f t="shared" ref="G12:G35" si="1">+E12+F12</f>
        <v>0</v>
      </c>
      <c r="H12" s="139">
        <v>0</v>
      </c>
      <c r="I12" s="139">
        <v>0</v>
      </c>
      <c r="J12" s="139">
        <f t="shared" ref="J12:J39" si="2">+G12-H12</f>
        <v>0</v>
      </c>
    </row>
    <row r="13" spans="1:11" x14ac:dyDescent="0.25">
      <c r="B13" s="20"/>
      <c r="C13" s="54"/>
      <c r="D13" s="21" t="s">
        <v>239</v>
      </c>
      <c r="E13" s="149">
        <v>0</v>
      </c>
      <c r="F13" s="139">
        <v>0</v>
      </c>
      <c r="G13" s="139">
        <f t="shared" si="1"/>
        <v>0</v>
      </c>
      <c r="H13" s="139">
        <v>0</v>
      </c>
      <c r="I13" s="139">
        <v>0</v>
      </c>
      <c r="J13" s="139">
        <f t="shared" si="2"/>
        <v>0</v>
      </c>
    </row>
    <row r="14" spans="1:11" x14ac:dyDescent="0.25">
      <c r="B14" s="20"/>
      <c r="C14" s="347" t="s">
        <v>240</v>
      </c>
      <c r="D14" s="348"/>
      <c r="E14" s="148">
        <f>SUM(E15:E22)</f>
        <v>48848117</v>
      </c>
      <c r="F14" s="148">
        <f>SUM(F15:F22)</f>
        <v>0</v>
      </c>
      <c r="G14" s="137">
        <f t="shared" si="1"/>
        <v>48848117</v>
      </c>
      <c r="H14" s="148">
        <f t="shared" ref="H14:I14" si="3">SUM(H15:H22)</f>
        <v>9051677.7200000007</v>
      </c>
      <c r="I14" s="148">
        <f t="shared" si="3"/>
        <v>9049759.6999999993</v>
      </c>
      <c r="J14" s="137">
        <f t="shared" si="2"/>
        <v>39796439.280000001</v>
      </c>
    </row>
    <row r="15" spans="1:11" x14ac:dyDescent="0.25">
      <c r="B15" s="20"/>
      <c r="C15" s="54"/>
      <c r="D15" s="21" t="s">
        <v>241</v>
      </c>
      <c r="E15" s="139">
        <v>48848117</v>
      </c>
      <c r="F15" s="139">
        <v>0</v>
      </c>
      <c r="G15" s="139">
        <f t="shared" si="1"/>
        <v>48848117</v>
      </c>
      <c r="H15" s="139">
        <v>9051677.7200000007</v>
      </c>
      <c r="I15" s="139">
        <v>9049759.6999999993</v>
      </c>
      <c r="J15" s="139">
        <f t="shared" si="2"/>
        <v>39796439.280000001</v>
      </c>
    </row>
    <row r="16" spans="1:11" x14ac:dyDescent="0.25">
      <c r="B16" s="20"/>
      <c r="C16" s="54"/>
      <c r="D16" s="21" t="s">
        <v>242</v>
      </c>
      <c r="E16" s="149">
        <v>0</v>
      </c>
      <c r="F16" s="139">
        <v>0</v>
      </c>
      <c r="G16" s="139">
        <f t="shared" si="1"/>
        <v>0</v>
      </c>
      <c r="H16" s="139">
        <v>0</v>
      </c>
      <c r="I16" s="139">
        <v>0</v>
      </c>
      <c r="J16" s="139">
        <f t="shared" si="2"/>
        <v>0</v>
      </c>
    </row>
    <row r="17" spans="2:10" x14ac:dyDescent="0.25">
      <c r="B17" s="20"/>
      <c r="C17" s="54"/>
      <c r="D17" s="21" t="s">
        <v>243</v>
      </c>
      <c r="E17" s="149">
        <v>0</v>
      </c>
      <c r="F17" s="139">
        <v>0</v>
      </c>
      <c r="G17" s="139">
        <f t="shared" ref="G17:G22" si="4">+E17+F17</f>
        <v>0</v>
      </c>
      <c r="H17" s="139">
        <v>0</v>
      </c>
      <c r="I17" s="139">
        <v>0</v>
      </c>
      <c r="J17" s="139">
        <f t="shared" si="2"/>
        <v>0</v>
      </c>
    </row>
    <row r="18" spans="2:10" x14ac:dyDescent="0.25">
      <c r="B18" s="20"/>
      <c r="C18" s="54"/>
      <c r="D18" s="21" t="s">
        <v>244</v>
      </c>
      <c r="E18" s="149">
        <v>0</v>
      </c>
      <c r="F18" s="139">
        <v>0</v>
      </c>
      <c r="G18" s="139">
        <f t="shared" si="4"/>
        <v>0</v>
      </c>
      <c r="H18" s="139">
        <v>0</v>
      </c>
      <c r="I18" s="139">
        <v>0</v>
      </c>
      <c r="J18" s="139">
        <f t="shared" si="2"/>
        <v>0</v>
      </c>
    </row>
    <row r="19" spans="2:10" x14ac:dyDescent="0.25">
      <c r="B19" s="20"/>
      <c r="C19" s="54"/>
      <c r="D19" s="21" t="s">
        <v>245</v>
      </c>
      <c r="E19" s="149">
        <v>0</v>
      </c>
      <c r="F19" s="139">
        <v>0</v>
      </c>
      <c r="G19" s="139">
        <f t="shared" si="4"/>
        <v>0</v>
      </c>
      <c r="H19" s="139">
        <v>0</v>
      </c>
      <c r="I19" s="139">
        <v>0</v>
      </c>
      <c r="J19" s="139">
        <f t="shared" si="2"/>
        <v>0</v>
      </c>
    </row>
    <row r="20" spans="2:10" x14ac:dyDescent="0.25">
      <c r="B20" s="20"/>
      <c r="C20" s="54"/>
      <c r="D20" s="21" t="s">
        <v>246</v>
      </c>
      <c r="E20" s="149">
        <v>0</v>
      </c>
      <c r="F20" s="139">
        <v>0</v>
      </c>
      <c r="G20" s="139">
        <f t="shared" si="4"/>
        <v>0</v>
      </c>
      <c r="H20" s="139">
        <v>0</v>
      </c>
      <c r="I20" s="139">
        <v>0</v>
      </c>
      <c r="J20" s="139">
        <f t="shared" si="2"/>
        <v>0</v>
      </c>
    </row>
    <row r="21" spans="2:10" x14ac:dyDescent="0.25">
      <c r="B21" s="20"/>
      <c r="C21" s="54"/>
      <c r="D21" s="21" t="s">
        <v>247</v>
      </c>
      <c r="E21" s="149">
        <v>0</v>
      </c>
      <c r="F21" s="139">
        <v>0</v>
      </c>
      <c r="G21" s="139">
        <f t="shared" si="4"/>
        <v>0</v>
      </c>
      <c r="H21" s="139">
        <v>0</v>
      </c>
      <c r="I21" s="139">
        <v>0</v>
      </c>
      <c r="J21" s="139">
        <f t="shared" si="2"/>
        <v>0</v>
      </c>
    </row>
    <row r="22" spans="2:10" x14ac:dyDescent="0.25">
      <c r="B22" s="20"/>
      <c r="C22" s="54"/>
      <c r="D22" s="21" t="s">
        <v>248</v>
      </c>
      <c r="E22" s="149">
        <v>0</v>
      </c>
      <c r="F22" s="139">
        <v>0</v>
      </c>
      <c r="G22" s="139">
        <f t="shared" si="4"/>
        <v>0</v>
      </c>
      <c r="H22" s="139">
        <v>0</v>
      </c>
      <c r="I22" s="139">
        <v>0</v>
      </c>
      <c r="J22" s="139">
        <f t="shared" si="2"/>
        <v>0</v>
      </c>
    </row>
    <row r="23" spans="2:10" x14ac:dyDescent="0.25">
      <c r="B23" s="20"/>
      <c r="C23" s="347" t="s">
        <v>249</v>
      </c>
      <c r="D23" s="348"/>
      <c r="E23" s="148">
        <f>SUM(E24:E26)</f>
        <v>0</v>
      </c>
      <c r="F23" s="148">
        <f>SUM(F24:F26)</f>
        <v>0</v>
      </c>
      <c r="G23" s="137">
        <f t="shared" si="1"/>
        <v>0</v>
      </c>
      <c r="H23" s="148">
        <f t="shared" ref="H23:I23" si="5">SUM(H24:H26)</f>
        <v>0</v>
      </c>
      <c r="I23" s="148">
        <f t="shared" si="5"/>
        <v>0</v>
      </c>
      <c r="J23" s="137">
        <f t="shared" si="2"/>
        <v>0</v>
      </c>
    </row>
    <row r="24" spans="2:10" x14ac:dyDescent="0.25">
      <c r="B24" s="20"/>
      <c r="C24" s="54"/>
      <c r="D24" s="21" t="s">
        <v>250</v>
      </c>
      <c r="E24" s="149">
        <v>0</v>
      </c>
      <c r="F24" s="139">
        <v>0</v>
      </c>
      <c r="G24" s="139">
        <f t="shared" ref="G24:G26" si="6">+E24+F24</f>
        <v>0</v>
      </c>
      <c r="H24" s="139">
        <v>0</v>
      </c>
      <c r="I24" s="139">
        <v>0</v>
      </c>
      <c r="J24" s="139">
        <f t="shared" si="2"/>
        <v>0</v>
      </c>
    </row>
    <row r="25" spans="2:10" x14ac:dyDescent="0.25">
      <c r="B25" s="20"/>
      <c r="C25" s="54"/>
      <c r="D25" s="21" t="s">
        <v>251</v>
      </c>
      <c r="E25" s="149">
        <v>0</v>
      </c>
      <c r="F25" s="139">
        <v>0</v>
      </c>
      <c r="G25" s="139">
        <f t="shared" si="6"/>
        <v>0</v>
      </c>
      <c r="H25" s="139">
        <v>0</v>
      </c>
      <c r="I25" s="139">
        <v>0</v>
      </c>
      <c r="J25" s="139">
        <f t="shared" si="2"/>
        <v>0</v>
      </c>
    </row>
    <row r="26" spans="2:10" x14ac:dyDescent="0.25">
      <c r="B26" s="20"/>
      <c r="C26" s="54"/>
      <c r="D26" s="21" t="s">
        <v>252</v>
      </c>
      <c r="E26" s="149">
        <v>0</v>
      </c>
      <c r="F26" s="139">
        <v>0</v>
      </c>
      <c r="G26" s="139">
        <f t="shared" si="6"/>
        <v>0</v>
      </c>
      <c r="H26" s="139">
        <v>0</v>
      </c>
      <c r="I26" s="139">
        <v>0</v>
      </c>
      <c r="J26" s="139">
        <f t="shared" si="2"/>
        <v>0</v>
      </c>
    </row>
    <row r="27" spans="2:10" x14ac:dyDescent="0.25">
      <c r="B27" s="20"/>
      <c r="C27" s="347" t="s">
        <v>253</v>
      </c>
      <c r="D27" s="348"/>
      <c r="E27" s="148">
        <f>SUM(E28:E29)</f>
        <v>0</v>
      </c>
      <c r="F27" s="148">
        <f>SUM(F28:F29)</f>
        <v>0</v>
      </c>
      <c r="G27" s="137">
        <f t="shared" si="1"/>
        <v>0</v>
      </c>
      <c r="H27" s="148">
        <f t="shared" ref="H27:I27" si="7">SUM(H28:H29)</f>
        <v>0</v>
      </c>
      <c r="I27" s="148">
        <f t="shared" si="7"/>
        <v>0</v>
      </c>
      <c r="J27" s="137">
        <f t="shared" si="2"/>
        <v>0</v>
      </c>
    </row>
    <row r="28" spans="2:10" x14ac:dyDescent="0.25">
      <c r="B28" s="20"/>
      <c r="C28" s="54"/>
      <c r="D28" s="21" t="s">
        <v>254</v>
      </c>
      <c r="E28" s="149">
        <v>0</v>
      </c>
      <c r="F28" s="139">
        <v>0</v>
      </c>
      <c r="G28" s="139">
        <f t="shared" ref="G28:G29" si="8">+E28+F28</f>
        <v>0</v>
      </c>
      <c r="H28" s="139">
        <v>0</v>
      </c>
      <c r="I28" s="139">
        <v>0</v>
      </c>
      <c r="J28" s="139">
        <f t="shared" si="2"/>
        <v>0</v>
      </c>
    </row>
    <row r="29" spans="2:10" x14ac:dyDescent="0.25">
      <c r="B29" s="20"/>
      <c r="C29" s="54"/>
      <c r="D29" s="21" t="s">
        <v>255</v>
      </c>
      <c r="E29" s="149">
        <v>0</v>
      </c>
      <c r="F29" s="139">
        <v>0</v>
      </c>
      <c r="G29" s="139">
        <f t="shared" si="8"/>
        <v>0</v>
      </c>
      <c r="H29" s="139">
        <v>0</v>
      </c>
      <c r="I29" s="139">
        <v>0</v>
      </c>
      <c r="J29" s="139">
        <f t="shared" si="2"/>
        <v>0</v>
      </c>
    </row>
    <row r="30" spans="2:10" x14ac:dyDescent="0.25">
      <c r="B30" s="20"/>
      <c r="C30" s="347" t="s">
        <v>256</v>
      </c>
      <c r="D30" s="348"/>
      <c r="E30" s="148">
        <f>SUM(E31:E34)</f>
        <v>0</v>
      </c>
      <c r="F30" s="148">
        <f>SUM(F31:F34)</f>
        <v>0</v>
      </c>
      <c r="G30" s="137">
        <f t="shared" si="1"/>
        <v>0</v>
      </c>
      <c r="H30" s="148">
        <f t="shared" ref="H30:I30" si="9">SUM(H31:H34)</f>
        <v>0</v>
      </c>
      <c r="I30" s="148">
        <f t="shared" si="9"/>
        <v>0</v>
      </c>
      <c r="J30" s="137">
        <f t="shared" si="2"/>
        <v>0</v>
      </c>
    </row>
    <row r="31" spans="2:10" x14ac:dyDescent="0.25">
      <c r="B31" s="20"/>
      <c r="C31" s="54"/>
      <c r="D31" s="21" t="s">
        <v>257</v>
      </c>
      <c r="E31" s="149">
        <v>0</v>
      </c>
      <c r="F31" s="139">
        <v>0</v>
      </c>
      <c r="G31" s="139">
        <f t="shared" ref="G31:G34" si="10">+E31+F31</f>
        <v>0</v>
      </c>
      <c r="H31" s="139">
        <v>0</v>
      </c>
      <c r="I31" s="139">
        <v>0</v>
      </c>
      <c r="J31" s="139">
        <f t="shared" si="2"/>
        <v>0</v>
      </c>
    </row>
    <row r="32" spans="2:10" x14ac:dyDescent="0.25">
      <c r="B32" s="20"/>
      <c r="C32" s="54"/>
      <c r="D32" s="21" t="s">
        <v>258</v>
      </c>
      <c r="E32" s="149">
        <v>0</v>
      </c>
      <c r="F32" s="139">
        <v>0</v>
      </c>
      <c r="G32" s="139">
        <f t="shared" si="10"/>
        <v>0</v>
      </c>
      <c r="H32" s="139">
        <v>0</v>
      </c>
      <c r="I32" s="139">
        <v>0</v>
      </c>
      <c r="J32" s="139">
        <f t="shared" si="2"/>
        <v>0</v>
      </c>
    </row>
    <row r="33" spans="1:11" x14ac:dyDescent="0.25">
      <c r="B33" s="20"/>
      <c r="C33" s="54"/>
      <c r="D33" s="21" t="s">
        <v>259</v>
      </c>
      <c r="E33" s="149">
        <v>0</v>
      </c>
      <c r="F33" s="139">
        <v>0</v>
      </c>
      <c r="G33" s="139">
        <f t="shared" si="10"/>
        <v>0</v>
      </c>
      <c r="H33" s="139">
        <v>0</v>
      </c>
      <c r="I33" s="139">
        <v>0</v>
      </c>
      <c r="J33" s="139">
        <f t="shared" si="2"/>
        <v>0</v>
      </c>
    </row>
    <row r="34" spans="1:11" x14ac:dyDescent="0.25">
      <c r="B34" s="20"/>
      <c r="C34" s="54"/>
      <c r="D34" s="21" t="s">
        <v>260</v>
      </c>
      <c r="E34" s="149">
        <v>0</v>
      </c>
      <c r="F34" s="139">
        <v>0</v>
      </c>
      <c r="G34" s="139">
        <f t="shared" si="10"/>
        <v>0</v>
      </c>
      <c r="H34" s="139">
        <v>0</v>
      </c>
      <c r="I34" s="139">
        <v>0</v>
      </c>
      <c r="J34" s="139">
        <f t="shared" si="2"/>
        <v>0</v>
      </c>
    </row>
    <row r="35" spans="1:11" x14ac:dyDescent="0.25">
      <c r="B35" s="20"/>
      <c r="C35" s="347" t="s">
        <v>261</v>
      </c>
      <c r="D35" s="348"/>
      <c r="E35" s="148">
        <f>SUM(E36)</f>
        <v>0</v>
      </c>
      <c r="F35" s="148">
        <f>SUM(F36)</f>
        <v>0</v>
      </c>
      <c r="G35" s="137">
        <f t="shared" si="1"/>
        <v>0</v>
      </c>
      <c r="H35" s="148">
        <f t="shared" ref="H35:I35" si="11">SUM(H36)</f>
        <v>0</v>
      </c>
      <c r="I35" s="148">
        <f t="shared" si="11"/>
        <v>0</v>
      </c>
      <c r="J35" s="137">
        <f t="shared" si="2"/>
        <v>0</v>
      </c>
    </row>
    <row r="36" spans="1:11" x14ac:dyDescent="0.25">
      <c r="B36" s="20"/>
      <c r="C36" s="54"/>
      <c r="D36" s="21" t="s">
        <v>262</v>
      </c>
      <c r="E36" s="149">
        <v>0</v>
      </c>
      <c r="F36" s="139">
        <v>0</v>
      </c>
      <c r="G36" s="139">
        <f t="shared" ref="G36:G39" si="12">+E36+F36</f>
        <v>0</v>
      </c>
      <c r="H36" s="139">
        <v>0</v>
      </c>
      <c r="I36" s="139">
        <v>0</v>
      </c>
      <c r="J36" s="139">
        <f t="shared" si="2"/>
        <v>0</v>
      </c>
    </row>
    <row r="37" spans="1:11" ht="15" customHeight="1" x14ac:dyDescent="0.25">
      <c r="B37" s="358" t="s">
        <v>263</v>
      </c>
      <c r="C37" s="359"/>
      <c r="D37" s="360"/>
      <c r="E37" s="149">
        <v>0</v>
      </c>
      <c r="F37" s="139">
        <v>0</v>
      </c>
      <c r="G37" s="139">
        <f t="shared" si="12"/>
        <v>0</v>
      </c>
      <c r="H37" s="139">
        <v>0</v>
      </c>
      <c r="I37" s="139">
        <v>0</v>
      </c>
      <c r="J37" s="139">
        <f t="shared" si="2"/>
        <v>0</v>
      </c>
    </row>
    <row r="38" spans="1:11" ht="15" customHeight="1" x14ac:dyDescent="0.25">
      <c r="B38" s="358" t="s">
        <v>264</v>
      </c>
      <c r="C38" s="359"/>
      <c r="D38" s="360"/>
      <c r="E38" s="149">
        <v>0</v>
      </c>
      <c r="F38" s="139">
        <v>0</v>
      </c>
      <c r="G38" s="139">
        <f t="shared" si="12"/>
        <v>0</v>
      </c>
      <c r="H38" s="139">
        <v>0</v>
      </c>
      <c r="I38" s="139">
        <v>0</v>
      </c>
      <c r="J38" s="139">
        <f t="shared" si="2"/>
        <v>0</v>
      </c>
    </row>
    <row r="39" spans="1:11" ht="15.75" customHeight="1" x14ac:dyDescent="0.25">
      <c r="B39" s="358" t="s">
        <v>265</v>
      </c>
      <c r="C39" s="359"/>
      <c r="D39" s="360"/>
      <c r="E39" s="149">
        <v>0</v>
      </c>
      <c r="F39" s="139">
        <v>0</v>
      </c>
      <c r="G39" s="139">
        <f t="shared" si="12"/>
        <v>0</v>
      </c>
      <c r="H39" s="139">
        <v>0</v>
      </c>
      <c r="I39" s="139">
        <v>0</v>
      </c>
      <c r="J39" s="139">
        <f t="shared" si="2"/>
        <v>0</v>
      </c>
    </row>
    <row r="40" spans="1:11" x14ac:dyDescent="0.25">
      <c r="B40" s="55"/>
      <c r="C40" s="56"/>
      <c r="D40" s="57"/>
      <c r="E40" s="150"/>
      <c r="F40" s="151"/>
      <c r="G40" s="151"/>
      <c r="H40" s="151"/>
      <c r="I40" s="151"/>
      <c r="J40" s="151"/>
    </row>
    <row r="41" spans="1:11" s="30" customFormat="1" x14ac:dyDescent="0.25">
      <c r="A41" s="100"/>
      <c r="B41" s="42"/>
      <c r="C41" s="361" t="s">
        <v>134</v>
      </c>
      <c r="D41" s="362"/>
      <c r="E41" s="152">
        <f>+E11+E14+E23+E27+E30+E35+E37+E38+E39</f>
        <v>48848117</v>
      </c>
      <c r="F41" s="152">
        <f t="shared" ref="F41:J41" si="13">+F11+F14+F23+F27+F30+F35+F37+F38+F39</f>
        <v>0</v>
      </c>
      <c r="G41" s="152">
        <f t="shared" si="13"/>
        <v>48848117</v>
      </c>
      <c r="H41" s="152">
        <f t="shared" si="13"/>
        <v>9051677.7200000007</v>
      </c>
      <c r="I41" s="152">
        <f t="shared" si="13"/>
        <v>9049759.6999999993</v>
      </c>
      <c r="J41" s="152">
        <f t="shared" si="13"/>
        <v>39796439.280000001</v>
      </c>
      <c r="K41" s="100"/>
    </row>
    <row r="42" spans="1:11" x14ac:dyDescent="0.25">
      <c r="B42" s="97"/>
      <c r="C42" s="97"/>
      <c r="D42" s="97"/>
      <c r="E42" s="97"/>
      <c r="F42" s="97"/>
      <c r="G42" s="97"/>
      <c r="H42" s="97"/>
      <c r="I42" s="97"/>
      <c r="J42" s="97"/>
    </row>
    <row r="43" spans="1:11" x14ac:dyDescent="0.25">
      <c r="B43" s="97"/>
      <c r="C43" s="97"/>
      <c r="D43" s="97"/>
      <c r="E43" s="97"/>
      <c r="F43" s="97"/>
      <c r="G43" s="97"/>
      <c r="H43" s="97"/>
      <c r="I43" s="97"/>
      <c r="J43" s="97"/>
    </row>
    <row r="44" spans="1:11" x14ac:dyDescent="0.25">
      <c r="B44" s="97"/>
      <c r="C44" s="97"/>
      <c r="D44" s="97"/>
      <c r="E44" s="97"/>
      <c r="F44" s="97"/>
      <c r="G44" s="97"/>
      <c r="H44" s="97"/>
      <c r="I44" s="97"/>
      <c r="J44" s="97"/>
    </row>
    <row r="45" spans="1:11" x14ac:dyDescent="0.25">
      <c r="B45" s="97"/>
      <c r="C45" s="97"/>
      <c r="D45" s="97"/>
      <c r="E45" s="97"/>
      <c r="F45" s="97"/>
      <c r="G45" s="97"/>
      <c r="H45" s="97"/>
      <c r="I45" s="97"/>
      <c r="J45" s="97"/>
    </row>
    <row r="46" spans="1:11" x14ac:dyDescent="0.25">
      <c r="B46" s="97"/>
      <c r="C46" s="97"/>
      <c r="D46" s="97"/>
      <c r="E46" s="97"/>
      <c r="F46" s="97"/>
      <c r="G46" s="97"/>
      <c r="H46" s="97"/>
      <c r="I46" s="97"/>
      <c r="J46" s="97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33" sqref="A33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17" t="s">
        <v>454</v>
      </c>
      <c r="B1" s="317"/>
      <c r="C1" s="317"/>
      <c r="D1" s="317"/>
      <c r="E1" s="317"/>
    </row>
    <row r="2" spans="1:5" x14ac:dyDescent="0.25">
      <c r="A2" s="314" t="s">
        <v>347</v>
      </c>
      <c r="B2" s="314"/>
      <c r="C2" s="314"/>
      <c r="D2" s="314"/>
      <c r="E2" s="314"/>
    </row>
    <row r="3" spans="1:5" x14ac:dyDescent="0.25">
      <c r="A3" s="314" t="s">
        <v>459</v>
      </c>
      <c r="B3" s="314"/>
      <c r="C3" s="314"/>
      <c r="D3" s="314"/>
      <c r="E3" s="314"/>
    </row>
    <row r="5" spans="1:5" ht="13.5" customHeight="1" x14ac:dyDescent="0.25">
      <c r="A5" s="109"/>
      <c r="B5" s="109"/>
      <c r="C5" s="109"/>
      <c r="D5" s="109"/>
      <c r="E5" s="109"/>
    </row>
    <row r="6" spans="1:5" x14ac:dyDescent="0.25">
      <c r="A6" s="363" t="s">
        <v>73</v>
      </c>
      <c r="B6" s="363"/>
      <c r="C6" s="110" t="s">
        <v>107</v>
      </c>
      <c r="D6" s="110" t="s">
        <v>110</v>
      </c>
      <c r="E6" s="110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53">
        <f>+C9+C10</f>
        <v>36989318.289999999</v>
      </c>
      <c r="D8" s="153">
        <f t="shared" ref="D8:E8" si="0">+D9+D10</f>
        <v>9012082.7299999986</v>
      </c>
      <c r="E8" s="153">
        <f t="shared" si="0"/>
        <v>9012082.7299999986</v>
      </c>
    </row>
    <row r="9" spans="1:5" x14ac:dyDescent="0.25">
      <c r="A9" s="364" t="s">
        <v>287</v>
      </c>
      <c r="B9" s="365"/>
      <c r="C9" s="154">
        <v>36989318.289999999</v>
      </c>
      <c r="D9" s="154">
        <v>9012082.7299999986</v>
      </c>
      <c r="E9" s="154">
        <v>9012082.7299999986</v>
      </c>
    </row>
    <row r="10" spans="1:5" x14ac:dyDescent="0.25">
      <c r="A10" s="366" t="s">
        <v>288</v>
      </c>
      <c r="B10" s="367"/>
      <c r="C10" s="155">
        <v>0</v>
      </c>
      <c r="D10" s="155">
        <v>0</v>
      </c>
      <c r="E10" s="155">
        <v>0</v>
      </c>
    </row>
    <row r="11" spans="1:5" ht="6.75" customHeight="1" thickBot="1" x14ac:dyDescent="0.3">
      <c r="A11" s="20"/>
      <c r="B11" s="21"/>
      <c r="C11" s="124"/>
      <c r="D11" s="124"/>
      <c r="E11" s="124"/>
    </row>
    <row r="12" spans="1:5" ht="15.75" thickBot="1" x14ac:dyDescent="0.3">
      <c r="A12" s="61"/>
      <c r="B12" s="60" t="s">
        <v>268</v>
      </c>
      <c r="C12" s="153">
        <f>+C13+C14</f>
        <v>48848117</v>
      </c>
      <c r="D12" s="153">
        <f t="shared" ref="D12:E12" si="1">+D13+D14</f>
        <v>9051677.7200000007</v>
      </c>
      <c r="E12" s="153">
        <f t="shared" si="1"/>
        <v>9049759.6999999993</v>
      </c>
    </row>
    <row r="13" spans="1:5" x14ac:dyDescent="0.25">
      <c r="A13" s="368" t="s">
        <v>289</v>
      </c>
      <c r="B13" s="369"/>
      <c r="C13" s="154">
        <v>48848117</v>
      </c>
      <c r="D13" s="154">
        <v>9051677.7200000007</v>
      </c>
      <c r="E13" s="154">
        <v>9049759.6999999993</v>
      </c>
    </row>
    <row r="14" spans="1:5" x14ac:dyDescent="0.25">
      <c r="A14" s="366" t="s">
        <v>290</v>
      </c>
      <c r="B14" s="367"/>
      <c r="C14" s="155">
        <v>0</v>
      </c>
      <c r="D14" s="155">
        <v>0</v>
      </c>
      <c r="E14" s="155">
        <v>0</v>
      </c>
    </row>
    <row r="15" spans="1:5" ht="5.25" customHeight="1" thickBot="1" x14ac:dyDescent="0.3">
      <c r="A15" s="35"/>
      <c r="B15" s="34"/>
      <c r="C15" s="124"/>
      <c r="D15" s="124"/>
      <c r="E15" s="124"/>
    </row>
    <row r="16" spans="1:5" ht="15.75" thickBot="1" x14ac:dyDescent="0.3">
      <c r="A16" s="59"/>
      <c r="B16" s="60" t="s">
        <v>269</v>
      </c>
      <c r="C16" s="153">
        <f>+C8-C12</f>
        <v>-11858798.710000001</v>
      </c>
      <c r="D16" s="153">
        <f t="shared" ref="D16:E16" si="2">+D8-D12</f>
        <v>-39594.990000002086</v>
      </c>
      <c r="E16" s="153">
        <f t="shared" si="2"/>
        <v>-37676.970000000671</v>
      </c>
    </row>
    <row r="17" spans="1:9" x14ac:dyDescent="0.25">
      <c r="A17" s="16"/>
      <c r="B17" s="16"/>
      <c r="C17" s="156"/>
      <c r="D17" s="156"/>
      <c r="E17" s="156"/>
    </row>
    <row r="18" spans="1:9" x14ac:dyDescent="0.25">
      <c r="A18" s="332" t="s">
        <v>73</v>
      </c>
      <c r="B18" s="332"/>
      <c r="C18" s="157" t="s">
        <v>107</v>
      </c>
      <c r="D18" s="157" t="s">
        <v>110</v>
      </c>
      <c r="E18" s="157" t="s">
        <v>266</v>
      </c>
    </row>
    <row r="19" spans="1:9" ht="6.75" customHeight="1" x14ac:dyDescent="0.25">
      <c r="A19" s="31"/>
      <c r="B19" s="32"/>
      <c r="C19" s="158"/>
      <c r="D19" s="158"/>
      <c r="E19" s="158"/>
    </row>
    <row r="20" spans="1:9" x14ac:dyDescent="0.25">
      <c r="A20" s="370" t="s">
        <v>270</v>
      </c>
      <c r="B20" s="371"/>
      <c r="C20" s="155">
        <f>+C16</f>
        <v>-11858798.710000001</v>
      </c>
      <c r="D20" s="155">
        <f t="shared" ref="D20:E20" si="3">+D16</f>
        <v>-39594.990000002086</v>
      </c>
      <c r="E20" s="155">
        <f t="shared" si="3"/>
        <v>-37676.970000000671</v>
      </c>
      <c r="I20" s="190"/>
    </row>
    <row r="21" spans="1:9" ht="6" customHeight="1" x14ac:dyDescent="0.25">
      <c r="A21" s="20"/>
      <c r="B21" s="21"/>
      <c r="C21" s="124"/>
      <c r="D21" s="124"/>
      <c r="E21" s="124"/>
    </row>
    <row r="22" spans="1:9" x14ac:dyDescent="0.25">
      <c r="A22" s="370" t="s">
        <v>271</v>
      </c>
      <c r="B22" s="371"/>
      <c r="C22" s="155">
        <v>0</v>
      </c>
      <c r="D22" s="155">
        <v>0</v>
      </c>
      <c r="E22" s="155">
        <v>0</v>
      </c>
    </row>
    <row r="23" spans="1:9" ht="7.5" customHeight="1" thickBot="1" x14ac:dyDescent="0.3">
      <c r="A23" s="35"/>
      <c r="B23" s="34"/>
      <c r="C23" s="124"/>
      <c r="D23" s="124"/>
      <c r="E23" s="124"/>
    </row>
    <row r="24" spans="1:9" ht="15.75" thickBot="1" x14ac:dyDescent="0.3">
      <c r="A24" s="61"/>
      <c r="B24" s="60" t="s">
        <v>272</v>
      </c>
      <c r="C24" s="159">
        <f>+C20-C22</f>
        <v>-11858798.710000001</v>
      </c>
      <c r="D24" s="159">
        <f t="shared" ref="D24:E24" si="4">+D20-D22</f>
        <v>-39594.990000002086</v>
      </c>
      <c r="E24" s="159">
        <f t="shared" si="4"/>
        <v>-37676.970000000671</v>
      </c>
    </row>
    <row r="25" spans="1:9" x14ac:dyDescent="0.25">
      <c r="A25" s="16"/>
      <c r="B25" s="16"/>
      <c r="C25" s="156"/>
      <c r="D25" s="156"/>
      <c r="E25" s="156"/>
    </row>
    <row r="26" spans="1:9" x14ac:dyDescent="0.25">
      <c r="A26" s="332" t="s">
        <v>73</v>
      </c>
      <c r="B26" s="332"/>
      <c r="C26" s="157" t="s">
        <v>107</v>
      </c>
      <c r="D26" s="157" t="s">
        <v>110</v>
      </c>
      <c r="E26" s="157" t="s">
        <v>266</v>
      </c>
    </row>
    <row r="27" spans="1:9" ht="5.25" customHeight="1" x14ac:dyDescent="0.25">
      <c r="A27" s="31"/>
      <c r="B27" s="32"/>
      <c r="C27" s="158"/>
      <c r="D27" s="158"/>
      <c r="E27" s="158"/>
    </row>
    <row r="28" spans="1:9" x14ac:dyDescent="0.25">
      <c r="A28" s="370" t="s">
        <v>273</v>
      </c>
      <c r="B28" s="371"/>
      <c r="C28" s="155">
        <v>0</v>
      </c>
      <c r="D28" s="155">
        <v>0</v>
      </c>
      <c r="E28" s="155">
        <v>0</v>
      </c>
    </row>
    <row r="29" spans="1:9" ht="5.25" customHeight="1" x14ac:dyDescent="0.25">
      <c r="A29" s="20"/>
      <c r="B29" s="21"/>
      <c r="C29" s="124"/>
      <c r="D29" s="124"/>
      <c r="E29" s="124"/>
    </row>
    <row r="30" spans="1:9" x14ac:dyDescent="0.25">
      <c r="A30" s="370" t="s">
        <v>274</v>
      </c>
      <c r="B30" s="371"/>
      <c r="C30" s="155">
        <v>0</v>
      </c>
      <c r="D30" s="155">
        <v>0</v>
      </c>
      <c r="E30" s="155">
        <v>0</v>
      </c>
    </row>
    <row r="31" spans="1:9" ht="3.75" customHeight="1" thickBot="1" x14ac:dyDescent="0.3">
      <c r="A31" s="36"/>
      <c r="B31" s="37"/>
      <c r="C31" s="154"/>
      <c r="D31" s="154"/>
      <c r="E31" s="154"/>
    </row>
    <row r="32" spans="1:9" ht="15.75" thickBot="1" x14ac:dyDescent="0.3">
      <c r="A32" s="61"/>
      <c r="B32" s="60" t="s">
        <v>275</v>
      </c>
      <c r="C32" s="159">
        <f>+C28-C30</f>
        <v>0</v>
      </c>
      <c r="D32" s="159">
        <f t="shared" ref="D32:E32" si="5">+D28-D30</f>
        <v>0</v>
      </c>
      <c r="E32" s="159">
        <f t="shared" si="5"/>
        <v>0</v>
      </c>
    </row>
    <row r="33" spans="1:10" s="19" customFormat="1" ht="7.5" customHeight="1" x14ac:dyDescent="0.25">
      <c r="A33" s="16"/>
      <c r="B33" s="97"/>
      <c r="C33" s="97"/>
      <c r="D33" s="97"/>
      <c r="E33" s="97"/>
      <c r="F33" s="7"/>
      <c r="G33" s="7"/>
      <c r="H33" s="7"/>
      <c r="I33" s="7"/>
      <c r="J33" s="7"/>
    </row>
    <row r="34" spans="1:10" ht="21.75" customHeight="1" x14ac:dyDescent="0.25">
      <c r="A34" s="16"/>
      <c r="B34" s="372" t="s">
        <v>276</v>
      </c>
      <c r="C34" s="372"/>
      <c r="D34" s="372"/>
      <c r="E34" s="372"/>
    </row>
    <row r="35" spans="1:10" ht="28.5" customHeight="1" x14ac:dyDescent="0.25">
      <c r="A35" s="16"/>
      <c r="B35" s="372" t="s">
        <v>277</v>
      </c>
      <c r="C35" s="372"/>
      <c r="D35" s="372"/>
      <c r="E35" s="372"/>
    </row>
    <row r="36" spans="1:10" x14ac:dyDescent="0.25">
      <c r="A36" s="16"/>
      <c r="B36" s="373" t="s">
        <v>278</v>
      </c>
      <c r="C36" s="373"/>
      <c r="D36" s="373"/>
      <c r="E36" s="373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P173"/>
  <sheetViews>
    <sheetView zoomScaleNormal="100" workbookViewId="0">
      <selection activeCell="A18" sqref="A18"/>
    </sheetView>
  </sheetViews>
  <sheetFormatPr baseColWidth="10" defaultColWidth="11.85546875" defaultRowHeight="15" x14ac:dyDescent="0.25"/>
  <cols>
    <col min="1" max="2" width="10.42578125" style="69" customWidth="1"/>
    <col min="3" max="3" width="9.140625" style="69" customWidth="1"/>
    <col min="4" max="4" width="9.85546875" style="69" customWidth="1"/>
    <col min="5" max="5" width="39.5703125" style="69" customWidth="1"/>
    <col min="6" max="6" width="12.42578125" style="69" customWidth="1"/>
    <col min="7" max="7" width="13.42578125" style="69" customWidth="1"/>
    <col min="8" max="8" width="12.7109375" style="69" customWidth="1"/>
    <col min="9" max="9" width="12.85546875" style="69" customWidth="1"/>
    <col min="10" max="10" width="13.5703125" style="69" customWidth="1"/>
    <col min="11" max="11" width="13.42578125" style="69" bestFit="1" customWidth="1"/>
    <col min="12" max="16384" width="11.85546875" style="68"/>
  </cols>
  <sheetData>
    <row r="1" spans="1:1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75" customHeight="1" x14ac:dyDescent="0.25">
      <c r="A2" s="317" t="s">
        <v>348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5.75" customHeight="1" x14ac:dyDescent="0.25">
      <c r="A3" s="325" t="s">
        <v>125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5.75" customHeight="1" x14ac:dyDescent="0.25">
      <c r="A4" s="325" t="s">
        <v>345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5.75" customHeight="1" x14ac:dyDescent="0.25">
      <c r="A5" s="325" t="s">
        <v>460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5.2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36.75" customHeight="1" x14ac:dyDescent="0.25">
      <c r="A7" s="374" t="s">
        <v>292</v>
      </c>
      <c r="B7" s="374" t="s">
        <v>74</v>
      </c>
      <c r="C7" s="374" t="s">
        <v>293</v>
      </c>
      <c r="D7" s="374"/>
      <c r="E7" s="374"/>
      <c r="F7" s="375" t="s">
        <v>127</v>
      </c>
      <c r="G7" s="375"/>
      <c r="H7" s="375"/>
      <c r="I7" s="375"/>
      <c r="J7" s="375"/>
      <c r="K7" s="376" t="s">
        <v>128</v>
      </c>
    </row>
    <row r="8" spans="1:11" s="70" customFormat="1" ht="42" customHeight="1" x14ac:dyDescent="0.25">
      <c r="A8" s="374"/>
      <c r="B8" s="374"/>
      <c r="C8" s="113" t="s">
        <v>450</v>
      </c>
      <c r="D8" s="114" t="s">
        <v>294</v>
      </c>
      <c r="E8" s="115" t="s">
        <v>451</v>
      </c>
      <c r="F8" s="116" t="s">
        <v>129</v>
      </c>
      <c r="G8" s="116" t="s">
        <v>130</v>
      </c>
      <c r="H8" s="116" t="s">
        <v>109</v>
      </c>
      <c r="I8" s="117" t="s">
        <v>110</v>
      </c>
      <c r="J8" s="117" t="s">
        <v>131</v>
      </c>
      <c r="K8" s="376"/>
    </row>
    <row r="9" spans="1:11" x14ac:dyDescent="0.25">
      <c r="A9" s="71"/>
      <c r="B9" s="72"/>
      <c r="C9" s="72"/>
      <c r="D9" s="73"/>
      <c r="E9" s="74"/>
      <c r="F9" s="178"/>
      <c r="G9" s="178"/>
      <c r="H9" s="178"/>
      <c r="I9" s="178"/>
      <c r="J9" s="178"/>
      <c r="K9" s="178"/>
    </row>
    <row r="10" spans="1:11" x14ac:dyDescent="0.25">
      <c r="A10" s="160" t="s">
        <v>367</v>
      </c>
      <c r="B10" s="161"/>
      <c r="C10" s="162"/>
      <c r="D10" s="162"/>
      <c r="E10" s="163"/>
      <c r="F10" s="251">
        <f>SUM(F12,F44,F80)</f>
        <v>48848117</v>
      </c>
      <c r="G10" s="251">
        <f t="shared" ref="G10:K10" si="0">SUM(G12,G44,G80)</f>
        <v>0</v>
      </c>
      <c r="H10" s="251">
        <f t="shared" si="0"/>
        <v>48848117</v>
      </c>
      <c r="I10" s="251">
        <f t="shared" si="0"/>
        <v>9051677.7200000007</v>
      </c>
      <c r="J10" s="251">
        <f t="shared" si="0"/>
        <v>9049759.6999999993</v>
      </c>
      <c r="K10" s="251">
        <f t="shared" si="0"/>
        <v>39796439.280000001</v>
      </c>
    </row>
    <row r="11" spans="1:11" x14ac:dyDescent="0.25">
      <c r="A11" s="164"/>
      <c r="B11" s="165"/>
      <c r="C11" s="166"/>
      <c r="D11" s="167"/>
      <c r="E11" s="168"/>
      <c r="F11" s="169"/>
      <c r="G11" s="169"/>
      <c r="H11" s="169"/>
      <c r="I11" s="169"/>
      <c r="J11" s="169"/>
      <c r="K11" s="169"/>
    </row>
    <row r="12" spans="1:11" ht="15" customHeight="1" x14ac:dyDescent="0.25">
      <c r="A12" s="170">
        <v>10000</v>
      </c>
      <c r="B12" s="171" t="s">
        <v>295</v>
      </c>
      <c r="C12" s="172"/>
      <c r="D12" s="172"/>
      <c r="E12" s="173"/>
      <c r="F12" s="252">
        <f>SUM(F13,F16,F24,F28,F37,F40)</f>
        <v>38884304.234999999</v>
      </c>
      <c r="G12" s="252">
        <f t="shared" ref="G12:K12" si="1">SUM(G13,G16,G24,G28,G37,G40)</f>
        <v>0</v>
      </c>
      <c r="H12" s="252">
        <f t="shared" si="1"/>
        <v>38884304.234999999</v>
      </c>
      <c r="I12" s="252">
        <f t="shared" si="1"/>
        <v>8706146.7200000007</v>
      </c>
      <c r="J12" s="252">
        <f t="shared" si="1"/>
        <v>8706146.7200000007</v>
      </c>
      <c r="K12" s="252">
        <f t="shared" si="1"/>
        <v>30178157.515000001</v>
      </c>
    </row>
    <row r="13" spans="1:11" s="69" customFormat="1" ht="15" customHeight="1" x14ac:dyDescent="0.25">
      <c r="A13" s="75"/>
      <c r="B13" s="119">
        <v>11000</v>
      </c>
      <c r="C13" s="120" t="s">
        <v>296</v>
      </c>
      <c r="D13" s="121"/>
      <c r="E13" s="122"/>
      <c r="F13" s="253">
        <f>SUM(F14)</f>
        <v>6195624.6399999997</v>
      </c>
      <c r="G13" s="253">
        <f t="shared" ref="G13:K13" si="2">SUM(G14)</f>
        <v>0</v>
      </c>
      <c r="H13" s="253">
        <f t="shared" si="2"/>
        <v>6195624.6399999997</v>
      </c>
      <c r="I13" s="253">
        <f t="shared" si="2"/>
        <v>1300717.96</v>
      </c>
      <c r="J13" s="253">
        <f t="shared" si="2"/>
        <v>1300717.96</v>
      </c>
      <c r="K13" s="253">
        <f t="shared" si="2"/>
        <v>4894906.68</v>
      </c>
    </row>
    <row r="14" spans="1:11" s="69" customFormat="1" ht="15" customHeight="1" x14ac:dyDescent="0.25">
      <c r="A14" s="75"/>
      <c r="B14" s="78"/>
      <c r="C14" s="174">
        <v>11300</v>
      </c>
      <c r="D14" s="175" t="s">
        <v>297</v>
      </c>
      <c r="E14" s="176"/>
      <c r="F14" s="254">
        <f t="shared" ref="F14:K14" si="3">SUM(F15)</f>
        <v>6195624.6399999997</v>
      </c>
      <c r="G14" s="254">
        <f t="shared" si="3"/>
        <v>0</v>
      </c>
      <c r="H14" s="254">
        <f t="shared" si="3"/>
        <v>6195624.6399999997</v>
      </c>
      <c r="I14" s="254">
        <f t="shared" si="3"/>
        <v>1300717.96</v>
      </c>
      <c r="J14" s="254">
        <f t="shared" si="3"/>
        <v>1300717.96</v>
      </c>
      <c r="K14" s="254">
        <f t="shared" si="3"/>
        <v>4894906.68</v>
      </c>
    </row>
    <row r="15" spans="1:11" s="77" customFormat="1" x14ac:dyDescent="0.25">
      <c r="A15" s="75"/>
      <c r="B15" s="76"/>
      <c r="C15" s="78"/>
      <c r="D15" s="118">
        <v>11301</v>
      </c>
      <c r="E15" s="177" t="s">
        <v>349</v>
      </c>
      <c r="F15" s="255">
        <v>6195624.6399999997</v>
      </c>
      <c r="G15" s="255">
        <v>0</v>
      </c>
      <c r="H15" s="252">
        <f t="shared" ref="H15:H56" si="4">F15+G15</f>
        <v>6195624.6399999997</v>
      </c>
      <c r="I15" s="255">
        <v>1300717.96</v>
      </c>
      <c r="J15" s="255">
        <v>1300717.96</v>
      </c>
      <c r="K15" s="252">
        <f t="shared" ref="K15:K56" si="5">H15-I15</f>
        <v>4894906.68</v>
      </c>
    </row>
    <row r="16" spans="1:11" s="77" customFormat="1" x14ac:dyDescent="0.25">
      <c r="A16" s="75"/>
      <c r="B16" s="119">
        <v>13000</v>
      </c>
      <c r="C16" s="120" t="s">
        <v>298</v>
      </c>
      <c r="D16" s="121"/>
      <c r="E16" s="122"/>
      <c r="F16" s="253">
        <f>SUM(F17,F19,F22)</f>
        <v>8434442.1400000006</v>
      </c>
      <c r="G16" s="253">
        <f t="shared" ref="G16:K16" si="6">SUM(G17,G19,G22)</f>
        <v>0</v>
      </c>
      <c r="H16" s="253">
        <f t="shared" si="6"/>
        <v>8434442.1400000006</v>
      </c>
      <c r="I16" s="253">
        <f t="shared" si="6"/>
        <v>2072665.99</v>
      </c>
      <c r="J16" s="253">
        <f t="shared" si="6"/>
        <v>2072665.99</v>
      </c>
      <c r="K16" s="253">
        <f t="shared" si="6"/>
        <v>6361776.1500000004</v>
      </c>
    </row>
    <row r="17" spans="1:11" x14ac:dyDescent="0.25">
      <c r="A17" s="75"/>
      <c r="B17" s="78"/>
      <c r="C17" s="174">
        <v>13100</v>
      </c>
      <c r="D17" s="175" t="s">
        <v>368</v>
      </c>
      <c r="E17" s="176"/>
      <c r="F17" s="254">
        <f>SUM(F18:F18)</f>
        <v>81303.509999999995</v>
      </c>
      <c r="G17" s="254">
        <f>SUM(G18:G18)</f>
        <v>0</v>
      </c>
      <c r="H17" s="254">
        <f>SUM(H18:H18)</f>
        <v>81303.509999999995</v>
      </c>
      <c r="I17" s="254">
        <f>SUM(I18:I18)</f>
        <v>18165.580000000002</v>
      </c>
      <c r="J17" s="254">
        <f>SUM(J18:J18)</f>
        <v>18165.580000000002</v>
      </c>
      <c r="K17" s="254">
        <f>SUM(K18:K18)</f>
        <v>63137.929999999993</v>
      </c>
    </row>
    <row r="18" spans="1:11" ht="30" x14ac:dyDescent="0.25">
      <c r="A18" s="75"/>
      <c r="B18" s="76"/>
      <c r="C18" s="78"/>
      <c r="D18" s="118">
        <v>13101</v>
      </c>
      <c r="E18" s="177" t="s">
        <v>369</v>
      </c>
      <c r="F18" s="255">
        <v>81303.509999999995</v>
      </c>
      <c r="G18" s="255">
        <v>0</v>
      </c>
      <c r="H18" s="252">
        <f t="shared" si="4"/>
        <v>81303.509999999995</v>
      </c>
      <c r="I18" s="255">
        <v>18165.580000000002</v>
      </c>
      <c r="J18" s="255">
        <v>18165.580000000002</v>
      </c>
      <c r="K18" s="252">
        <f t="shared" si="5"/>
        <v>63137.929999999993</v>
      </c>
    </row>
    <row r="19" spans="1:11" s="77" customFormat="1" x14ac:dyDescent="0.25">
      <c r="A19" s="75"/>
      <c r="B19" s="78"/>
      <c r="C19" s="174">
        <v>13200</v>
      </c>
      <c r="D19" s="175" t="s">
        <v>299</v>
      </c>
      <c r="E19" s="176"/>
      <c r="F19" s="254">
        <f t="shared" ref="F19:K19" si="7">SUM(F20:F21)</f>
        <v>4533801.25</v>
      </c>
      <c r="G19" s="254">
        <f t="shared" si="7"/>
        <v>0</v>
      </c>
      <c r="H19" s="254">
        <f t="shared" si="7"/>
        <v>4533801.25</v>
      </c>
      <c r="I19" s="254">
        <f t="shared" si="7"/>
        <v>511210.61</v>
      </c>
      <c r="J19" s="254">
        <f t="shared" si="7"/>
        <v>511210.61</v>
      </c>
      <c r="K19" s="254">
        <f t="shared" si="7"/>
        <v>4022590.6399999997</v>
      </c>
    </row>
    <row r="20" spans="1:11" x14ac:dyDescent="0.25">
      <c r="A20" s="75"/>
      <c r="B20" s="76"/>
      <c r="C20" s="78"/>
      <c r="D20" s="118">
        <v>13202</v>
      </c>
      <c r="E20" s="177" t="s">
        <v>350</v>
      </c>
      <c r="F20" s="255">
        <v>1232873.3899999999</v>
      </c>
      <c r="G20" s="255">
        <v>0</v>
      </c>
      <c r="H20" s="252">
        <f t="shared" si="4"/>
        <v>1232873.3899999999</v>
      </c>
      <c r="I20" s="255">
        <v>0</v>
      </c>
      <c r="J20" s="255">
        <v>0</v>
      </c>
      <c r="K20" s="252">
        <f t="shared" si="5"/>
        <v>1232873.3899999999</v>
      </c>
    </row>
    <row r="21" spans="1:11" x14ac:dyDescent="0.25">
      <c r="A21" s="75"/>
      <c r="B21" s="76"/>
      <c r="C21" s="78"/>
      <c r="D21" s="118">
        <v>13203</v>
      </c>
      <c r="E21" s="177" t="s">
        <v>452</v>
      </c>
      <c r="F21" s="255">
        <v>3300927.86</v>
      </c>
      <c r="G21" s="255">
        <v>0</v>
      </c>
      <c r="H21" s="252">
        <f t="shared" si="4"/>
        <v>3300927.86</v>
      </c>
      <c r="I21" s="255">
        <v>511210.61</v>
      </c>
      <c r="J21" s="255">
        <v>511210.61</v>
      </c>
      <c r="K21" s="252">
        <f t="shared" si="5"/>
        <v>2789717.25</v>
      </c>
    </row>
    <row r="22" spans="1:11" s="69" customFormat="1" ht="15" customHeight="1" x14ac:dyDescent="0.25">
      <c r="A22" s="75"/>
      <c r="B22" s="78"/>
      <c r="C22" s="174">
        <v>13400</v>
      </c>
      <c r="D22" s="175" t="s">
        <v>300</v>
      </c>
      <c r="E22" s="176"/>
      <c r="F22" s="254">
        <f t="shared" ref="F22:K22" si="8">SUM(F23)</f>
        <v>3819337.38</v>
      </c>
      <c r="G22" s="254">
        <f t="shared" si="8"/>
        <v>0</v>
      </c>
      <c r="H22" s="254">
        <f t="shared" si="8"/>
        <v>3819337.38</v>
      </c>
      <c r="I22" s="254">
        <f t="shared" ref="I22:J22" si="9">SUM(I23)</f>
        <v>1543289.8</v>
      </c>
      <c r="J22" s="254">
        <f t="shared" si="9"/>
        <v>1543289.8</v>
      </c>
      <c r="K22" s="254">
        <f t="shared" si="8"/>
        <v>2276047.58</v>
      </c>
    </row>
    <row r="23" spans="1:11" s="77" customFormat="1" x14ac:dyDescent="0.25">
      <c r="A23" s="75"/>
      <c r="B23" s="76"/>
      <c r="C23" s="78"/>
      <c r="D23" s="118">
        <v>13401</v>
      </c>
      <c r="E23" s="177" t="s">
        <v>300</v>
      </c>
      <c r="F23" s="255">
        <v>3819337.38</v>
      </c>
      <c r="G23" s="255">
        <v>0</v>
      </c>
      <c r="H23" s="252">
        <f t="shared" si="4"/>
        <v>3819337.38</v>
      </c>
      <c r="I23" s="255">
        <v>1543289.8</v>
      </c>
      <c r="J23" s="255">
        <v>1543289.8</v>
      </c>
      <c r="K23" s="252">
        <f t="shared" si="5"/>
        <v>2276047.58</v>
      </c>
    </row>
    <row r="24" spans="1:11" x14ac:dyDescent="0.25">
      <c r="A24" s="75"/>
      <c r="B24" s="119">
        <v>14000</v>
      </c>
      <c r="C24" s="120" t="s">
        <v>301</v>
      </c>
      <c r="D24" s="121"/>
      <c r="E24" s="122"/>
      <c r="F24" s="253">
        <f>SUM(F25)</f>
        <v>2039225.2749999999</v>
      </c>
      <c r="G24" s="253">
        <f t="shared" ref="G24:K24" si="10">SUM(G25)</f>
        <v>0</v>
      </c>
      <c r="H24" s="253">
        <f t="shared" si="10"/>
        <v>2039225.2749999999</v>
      </c>
      <c r="I24" s="253">
        <f t="shared" si="10"/>
        <v>451038.37</v>
      </c>
      <c r="J24" s="253">
        <f t="shared" si="10"/>
        <v>451038.37</v>
      </c>
      <c r="K24" s="253">
        <f t="shared" si="10"/>
        <v>1588186.905</v>
      </c>
    </row>
    <row r="25" spans="1:11" x14ac:dyDescent="0.25">
      <c r="A25" s="75"/>
      <c r="B25" s="78"/>
      <c r="C25" s="174">
        <v>14100</v>
      </c>
      <c r="D25" s="175" t="s">
        <v>302</v>
      </c>
      <c r="E25" s="176"/>
      <c r="F25" s="254">
        <f t="shared" ref="F25:K25" si="11">SUM(F26:F27)</f>
        <v>2039225.2749999999</v>
      </c>
      <c r="G25" s="254">
        <f t="shared" si="11"/>
        <v>0</v>
      </c>
      <c r="H25" s="254">
        <f t="shared" si="11"/>
        <v>2039225.2749999999</v>
      </c>
      <c r="I25" s="254">
        <f t="shared" si="11"/>
        <v>451038.37</v>
      </c>
      <c r="J25" s="254">
        <f t="shared" ref="J25" si="12">SUM(J26:J27)</f>
        <v>451038.37</v>
      </c>
      <c r="K25" s="254">
        <f t="shared" si="11"/>
        <v>1588186.905</v>
      </c>
    </row>
    <row r="26" spans="1:11" ht="15" customHeight="1" x14ac:dyDescent="0.25">
      <c r="A26" s="75"/>
      <c r="B26" s="76"/>
      <c r="C26" s="78"/>
      <c r="D26" s="118">
        <v>14101</v>
      </c>
      <c r="E26" s="177" t="s">
        <v>351</v>
      </c>
      <c r="F26" s="255">
        <v>963358.83</v>
      </c>
      <c r="G26" s="255">
        <v>0</v>
      </c>
      <c r="H26" s="252">
        <f t="shared" si="4"/>
        <v>963358.83</v>
      </c>
      <c r="I26" s="259">
        <v>207290.14</v>
      </c>
      <c r="J26" s="259">
        <v>207290.14</v>
      </c>
      <c r="K26" s="252">
        <f t="shared" si="5"/>
        <v>756068.69</v>
      </c>
    </row>
    <row r="27" spans="1:11" s="123" customFormat="1" ht="30" x14ac:dyDescent="0.25">
      <c r="A27" s="75"/>
      <c r="B27" s="76"/>
      <c r="C27" s="78"/>
      <c r="D27" s="118">
        <v>14102</v>
      </c>
      <c r="E27" s="177" t="s">
        <v>352</v>
      </c>
      <c r="F27" s="178">
        <f>1075866.23+0.215</f>
        <v>1075866.4450000001</v>
      </c>
      <c r="G27" s="255">
        <v>0</v>
      </c>
      <c r="H27" s="252">
        <f t="shared" si="4"/>
        <v>1075866.4450000001</v>
      </c>
      <c r="I27" s="259">
        <v>243748.23</v>
      </c>
      <c r="J27" s="259">
        <v>243748.23</v>
      </c>
      <c r="K27" s="252">
        <f t="shared" si="5"/>
        <v>832118.21500000008</v>
      </c>
    </row>
    <row r="28" spans="1:11" x14ac:dyDescent="0.25">
      <c r="A28" s="75"/>
      <c r="B28" s="119">
        <v>15000</v>
      </c>
      <c r="C28" s="120" t="s">
        <v>303</v>
      </c>
      <c r="D28" s="121"/>
      <c r="E28" s="122"/>
      <c r="F28" s="253">
        <f>SUM(F29)</f>
        <v>3994378.3499999996</v>
      </c>
      <c r="G28" s="253">
        <f t="shared" ref="G28:K28" si="13">SUM(G29)</f>
        <v>0</v>
      </c>
      <c r="H28" s="253">
        <f t="shared" si="13"/>
        <v>3994378.3499999996</v>
      </c>
      <c r="I28" s="253">
        <f t="shared" si="13"/>
        <v>758025.41999999993</v>
      </c>
      <c r="J28" s="253">
        <f t="shared" si="13"/>
        <v>758025.41999999993</v>
      </c>
      <c r="K28" s="253">
        <f t="shared" si="13"/>
        <v>3236352.9299999997</v>
      </c>
    </row>
    <row r="29" spans="1:11" s="77" customFormat="1" x14ac:dyDescent="0.25">
      <c r="A29" s="75"/>
      <c r="B29" s="78"/>
      <c r="C29" s="174">
        <v>15400</v>
      </c>
      <c r="D29" s="175" t="s">
        <v>304</v>
      </c>
      <c r="E29" s="176"/>
      <c r="F29" s="254">
        <f>SUM(F30:F36)</f>
        <v>3994378.3499999996</v>
      </c>
      <c r="G29" s="254">
        <f t="shared" ref="G29:K29" si="14">SUM(G30:G36)</f>
        <v>0</v>
      </c>
      <c r="H29" s="254">
        <f t="shared" si="14"/>
        <v>3994378.3499999996</v>
      </c>
      <c r="I29" s="254">
        <f t="shared" si="14"/>
        <v>758025.41999999993</v>
      </c>
      <c r="J29" s="254">
        <f t="shared" si="14"/>
        <v>758025.41999999993</v>
      </c>
      <c r="K29" s="254">
        <f t="shared" si="14"/>
        <v>3236352.9299999997</v>
      </c>
    </row>
    <row r="30" spans="1:11" x14ac:dyDescent="0.25">
      <c r="A30" s="75"/>
      <c r="B30" s="76"/>
      <c r="C30" s="78"/>
      <c r="D30" s="118">
        <v>15401</v>
      </c>
      <c r="E30" s="177" t="s">
        <v>353</v>
      </c>
      <c r="F30" s="255">
        <v>809606.51</v>
      </c>
      <c r="G30" s="255">
        <v>0</v>
      </c>
      <c r="H30" s="252">
        <f t="shared" si="4"/>
        <v>809606.51</v>
      </c>
      <c r="I30" s="255">
        <v>181158.92</v>
      </c>
      <c r="J30" s="255">
        <v>181158.92</v>
      </c>
      <c r="K30" s="252">
        <f t="shared" si="5"/>
        <v>628447.59</v>
      </c>
    </row>
    <row r="31" spans="1:11" s="69" customFormat="1" ht="15" customHeight="1" x14ac:dyDescent="0.25">
      <c r="A31" s="75"/>
      <c r="B31" s="76"/>
      <c r="C31" s="78"/>
      <c r="D31" s="118">
        <v>15402</v>
      </c>
      <c r="E31" s="177" t="s">
        <v>354</v>
      </c>
      <c r="F31" s="255">
        <v>443138.19</v>
      </c>
      <c r="G31" s="255">
        <v>0</v>
      </c>
      <c r="H31" s="252">
        <f t="shared" si="4"/>
        <v>443138.19</v>
      </c>
      <c r="I31" s="255">
        <v>98398.95</v>
      </c>
      <c r="J31" s="255">
        <v>98398.95</v>
      </c>
      <c r="K31" s="252">
        <f t="shared" si="5"/>
        <v>344739.24</v>
      </c>
    </row>
    <row r="32" spans="1:11" s="77" customFormat="1" x14ac:dyDescent="0.25">
      <c r="A32" s="75"/>
      <c r="B32" s="76"/>
      <c r="C32" s="78"/>
      <c r="D32" s="118">
        <v>15403</v>
      </c>
      <c r="E32" s="177" t="s">
        <v>453</v>
      </c>
      <c r="F32" s="255">
        <v>1776096.57</v>
      </c>
      <c r="G32" s="255">
        <v>0</v>
      </c>
      <c r="H32" s="252">
        <f t="shared" si="4"/>
        <v>1776096.57</v>
      </c>
      <c r="I32" s="255">
        <v>399823.3</v>
      </c>
      <c r="J32" s="255">
        <v>399823.3</v>
      </c>
      <c r="K32" s="252">
        <f t="shared" si="5"/>
        <v>1376273.27</v>
      </c>
    </row>
    <row r="33" spans="1:11" x14ac:dyDescent="0.25">
      <c r="A33" s="75"/>
      <c r="B33" s="76"/>
      <c r="C33" s="78"/>
      <c r="D33" s="118">
        <v>15404</v>
      </c>
      <c r="E33" s="177" t="s">
        <v>370</v>
      </c>
      <c r="F33" s="255">
        <v>418213</v>
      </c>
      <c r="G33" s="255">
        <v>0</v>
      </c>
      <c r="H33" s="252">
        <f t="shared" si="4"/>
        <v>418213</v>
      </c>
      <c r="I33" s="255">
        <v>0</v>
      </c>
      <c r="J33" s="255">
        <v>0</v>
      </c>
      <c r="K33" s="252">
        <f t="shared" si="5"/>
        <v>418213</v>
      </c>
    </row>
    <row r="34" spans="1:11" x14ac:dyDescent="0.25">
      <c r="A34" s="75"/>
      <c r="B34" s="76"/>
      <c r="C34" s="78"/>
      <c r="D34" s="118">
        <v>15405</v>
      </c>
      <c r="E34" s="177" t="s">
        <v>371</v>
      </c>
      <c r="F34" s="255">
        <v>155434.32</v>
      </c>
      <c r="G34" s="255">
        <v>0</v>
      </c>
      <c r="H34" s="252">
        <f t="shared" si="4"/>
        <v>155434.32</v>
      </c>
      <c r="I34" s="255">
        <v>0</v>
      </c>
      <c r="J34" s="255">
        <v>0</v>
      </c>
      <c r="K34" s="252">
        <f t="shared" si="5"/>
        <v>155434.32</v>
      </c>
    </row>
    <row r="35" spans="1:11" ht="15" customHeight="1" x14ac:dyDescent="0.25">
      <c r="A35" s="75"/>
      <c r="B35" s="76"/>
      <c r="C35" s="78"/>
      <c r="D35" s="118">
        <v>15406</v>
      </c>
      <c r="E35" s="177" t="s">
        <v>372</v>
      </c>
      <c r="F35" s="255">
        <v>338595.36</v>
      </c>
      <c r="G35" s="255">
        <v>0</v>
      </c>
      <c r="H35" s="252">
        <f t="shared" si="4"/>
        <v>338595.36</v>
      </c>
      <c r="I35" s="255">
        <v>77044.25</v>
      </c>
      <c r="J35" s="255">
        <v>77044.25</v>
      </c>
      <c r="K35" s="252">
        <f t="shared" si="5"/>
        <v>261551.11</v>
      </c>
    </row>
    <row r="36" spans="1:11" s="69" customFormat="1" ht="15" customHeight="1" x14ac:dyDescent="0.25">
      <c r="A36" s="75"/>
      <c r="B36" s="76"/>
      <c r="C36" s="78"/>
      <c r="D36" s="118">
        <v>15412</v>
      </c>
      <c r="E36" s="177" t="s">
        <v>373</v>
      </c>
      <c r="F36" s="255">
        <v>53294.400000000001</v>
      </c>
      <c r="G36" s="255">
        <v>0</v>
      </c>
      <c r="H36" s="252">
        <f t="shared" si="4"/>
        <v>53294.400000000001</v>
      </c>
      <c r="I36" s="255">
        <v>1600</v>
      </c>
      <c r="J36" s="255">
        <v>1600</v>
      </c>
      <c r="K36" s="252">
        <f t="shared" si="5"/>
        <v>51694.400000000001</v>
      </c>
    </row>
    <row r="37" spans="1:11" s="69" customFormat="1" ht="15" customHeight="1" x14ac:dyDescent="0.25">
      <c r="A37" s="75"/>
      <c r="B37" s="119">
        <v>16000</v>
      </c>
      <c r="C37" s="121" t="s">
        <v>145</v>
      </c>
      <c r="D37" s="121"/>
      <c r="E37" s="122"/>
      <c r="F37" s="253">
        <f>SUM(F38)</f>
        <v>786092.87</v>
      </c>
      <c r="G37" s="253">
        <f t="shared" ref="G37:K38" si="15">SUM(G38)</f>
        <v>0</v>
      </c>
      <c r="H37" s="253">
        <f t="shared" si="15"/>
        <v>786092.87</v>
      </c>
      <c r="I37" s="253">
        <f t="shared" si="15"/>
        <v>0</v>
      </c>
      <c r="J37" s="253">
        <f t="shared" si="15"/>
        <v>0</v>
      </c>
      <c r="K37" s="253">
        <f t="shared" si="15"/>
        <v>786092.87</v>
      </c>
    </row>
    <row r="38" spans="1:11" s="77" customFormat="1" x14ac:dyDescent="0.25">
      <c r="A38" s="75"/>
      <c r="B38" s="78"/>
      <c r="C38" s="174">
        <v>16100</v>
      </c>
      <c r="D38" s="174" t="s">
        <v>443</v>
      </c>
      <c r="E38" s="176"/>
      <c r="F38" s="254">
        <f>SUM(F39)</f>
        <v>786092.87</v>
      </c>
      <c r="G38" s="254">
        <f t="shared" si="15"/>
        <v>0</v>
      </c>
      <c r="H38" s="254">
        <f t="shared" si="15"/>
        <v>786092.87</v>
      </c>
      <c r="I38" s="254">
        <f t="shared" si="15"/>
        <v>0</v>
      </c>
      <c r="J38" s="254">
        <f t="shared" si="15"/>
        <v>0</v>
      </c>
      <c r="K38" s="254">
        <f t="shared" si="15"/>
        <v>786092.87</v>
      </c>
    </row>
    <row r="39" spans="1:11" x14ac:dyDescent="0.25">
      <c r="A39" s="75"/>
      <c r="B39" s="76"/>
      <c r="C39" s="78"/>
      <c r="D39" s="118">
        <v>16101</v>
      </c>
      <c r="E39" s="177" t="s">
        <v>444</v>
      </c>
      <c r="F39" s="255">
        <v>786092.87</v>
      </c>
      <c r="G39" s="255">
        <v>0</v>
      </c>
      <c r="H39" s="252">
        <f t="shared" ref="H39" si="16">F39+G39</f>
        <v>786092.87</v>
      </c>
      <c r="I39" s="255">
        <v>0</v>
      </c>
      <c r="J39" s="255">
        <v>0</v>
      </c>
      <c r="K39" s="252">
        <f t="shared" ref="K39" si="17">H39-I39</f>
        <v>786092.87</v>
      </c>
    </row>
    <row r="40" spans="1:11" s="69" customFormat="1" ht="15" customHeight="1" x14ac:dyDescent="0.25">
      <c r="A40" s="75"/>
      <c r="B40" s="119">
        <v>17000</v>
      </c>
      <c r="C40" s="120" t="s">
        <v>355</v>
      </c>
      <c r="D40" s="121"/>
      <c r="E40" s="122"/>
      <c r="F40" s="253">
        <f t="shared" ref="F40:K41" si="18">SUM(F41)</f>
        <v>17434540.960000001</v>
      </c>
      <c r="G40" s="253">
        <f t="shared" si="18"/>
        <v>0</v>
      </c>
      <c r="H40" s="253">
        <f t="shared" si="18"/>
        <v>17434540.960000001</v>
      </c>
      <c r="I40" s="253">
        <f t="shared" si="18"/>
        <v>4123698.98</v>
      </c>
      <c r="J40" s="253">
        <f t="shared" si="18"/>
        <v>4123698.98</v>
      </c>
      <c r="K40" s="253">
        <f t="shared" si="18"/>
        <v>13310841.98</v>
      </c>
    </row>
    <row r="41" spans="1:11" s="77" customFormat="1" x14ac:dyDescent="0.25">
      <c r="A41" s="75"/>
      <c r="B41" s="78"/>
      <c r="C41" s="174">
        <v>17100</v>
      </c>
      <c r="D41" s="175" t="s">
        <v>356</v>
      </c>
      <c r="E41" s="176"/>
      <c r="F41" s="254">
        <f t="shared" si="18"/>
        <v>17434540.960000001</v>
      </c>
      <c r="G41" s="254">
        <f t="shared" si="18"/>
        <v>0</v>
      </c>
      <c r="H41" s="254">
        <f t="shared" si="18"/>
        <v>17434540.960000001</v>
      </c>
      <c r="I41" s="254">
        <f t="shared" si="18"/>
        <v>4123698.98</v>
      </c>
      <c r="J41" s="254">
        <f t="shared" si="18"/>
        <v>4123698.98</v>
      </c>
      <c r="K41" s="254">
        <f t="shared" si="18"/>
        <v>13310841.98</v>
      </c>
    </row>
    <row r="42" spans="1:11" x14ac:dyDescent="0.25">
      <c r="A42" s="75"/>
      <c r="B42" s="76"/>
      <c r="C42" s="78"/>
      <c r="D42" s="118">
        <v>17101</v>
      </c>
      <c r="E42" s="177" t="s">
        <v>357</v>
      </c>
      <c r="F42" s="255">
        <v>17434540.960000001</v>
      </c>
      <c r="G42" s="255">
        <v>0</v>
      </c>
      <c r="H42" s="252">
        <f t="shared" si="4"/>
        <v>17434540.960000001</v>
      </c>
      <c r="I42" s="255">
        <v>4123698.98</v>
      </c>
      <c r="J42" s="255">
        <v>4123698.98</v>
      </c>
      <c r="K42" s="252">
        <f t="shared" si="5"/>
        <v>13310841.98</v>
      </c>
    </row>
    <row r="43" spans="1:11" s="77" customFormat="1" x14ac:dyDescent="0.25">
      <c r="A43" s="75"/>
      <c r="B43" s="76"/>
      <c r="C43" s="78"/>
      <c r="D43" s="118"/>
      <c r="E43" s="177"/>
      <c r="F43" s="255"/>
      <c r="G43" s="255"/>
      <c r="H43" s="252"/>
      <c r="I43" s="255"/>
      <c r="J43" s="255"/>
      <c r="K43" s="252"/>
    </row>
    <row r="44" spans="1:11" x14ac:dyDescent="0.25">
      <c r="A44" s="170">
        <v>20000</v>
      </c>
      <c r="B44" s="171" t="s">
        <v>359</v>
      </c>
      <c r="C44" s="172"/>
      <c r="D44" s="172"/>
      <c r="E44" s="173"/>
      <c r="F44" s="252">
        <f>SUM(F45,F57,F62,F69,F72)</f>
        <v>312214.78499999997</v>
      </c>
      <c r="G44" s="252">
        <f t="shared" ref="G44:K44" si="19">SUM(G45,G57,G62,G69,G72)</f>
        <v>0</v>
      </c>
      <c r="H44" s="252">
        <f t="shared" si="19"/>
        <v>312214.78499999997</v>
      </c>
      <c r="I44" s="252">
        <f t="shared" si="19"/>
        <v>2100.5500000000002</v>
      </c>
      <c r="J44" s="252">
        <f t="shared" si="19"/>
        <v>1964.53</v>
      </c>
      <c r="K44" s="252">
        <f t="shared" si="19"/>
        <v>310114.23499999999</v>
      </c>
    </row>
    <row r="45" spans="1:11" s="69" customFormat="1" ht="15" customHeight="1" x14ac:dyDescent="0.25">
      <c r="A45" s="75"/>
      <c r="B45" s="119">
        <v>21000</v>
      </c>
      <c r="C45" s="120" t="s">
        <v>374</v>
      </c>
      <c r="D45" s="121"/>
      <c r="E45" s="122"/>
      <c r="F45" s="253">
        <f>SUM(F46,F49,F51,F53,F55)</f>
        <v>88850.235000000001</v>
      </c>
      <c r="G45" s="253">
        <f t="shared" ref="G45:K45" si="20">SUM(G46,G49,G51,G53,G55)</f>
        <v>0</v>
      </c>
      <c r="H45" s="253">
        <f t="shared" si="20"/>
        <v>88850.235000000001</v>
      </c>
      <c r="I45" s="253">
        <f t="shared" si="20"/>
        <v>2100.5500000000002</v>
      </c>
      <c r="J45" s="253">
        <f t="shared" si="20"/>
        <v>1964.53</v>
      </c>
      <c r="K45" s="253">
        <f t="shared" si="20"/>
        <v>86749.684999999998</v>
      </c>
    </row>
    <row r="46" spans="1:11" s="77" customFormat="1" x14ac:dyDescent="0.25">
      <c r="A46" s="75"/>
      <c r="B46" s="78"/>
      <c r="C46" s="174">
        <v>21100</v>
      </c>
      <c r="D46" s="175" t="s">
        <v>375</v>
      </c>
      <c r="E46" s="176"/>
      <c r="F46" s="254">
        <f t="shared" ref="F46:K46" si="21">SUM(F47:F48)</f>
        <v>45604.915000000001</v>
      </c>
      <c r="G46" s="254">
        <f t="shared" si="21"/>
        <v>0</v>
      </c>
      <c r="H46" s="254">
        <f t="shared" si="21"/>
        <v>45604.915000000001</v>
      </c>
      <c r="I46" s="254">
        <f t="shared" si="21"/>
        <v>2100.5500000000002</v>
      </c>
      <c r="J46" s="254">
        <f t="shared" si="21"/>
        <v>1964.53</v>
      </c>
      <c r="K46" s="254">
        <f t="shared" si="21"/>
        <v>43504.364999999998</v>
      </c>
    </row>
    <row r="47" spans="1:11" x14ac:dyDescent="0.25">
      <c r="A47" s="75"/>
      <c r="B47" s="76"/>
      <c r="C47" s="78"/>
      <c r="D47" s="118">
        <v>21101</v>
      </c>
      <c r="E47" s="177" t="s">
        <v>376</v>
      </c>
      <c r="F47" s="178">
        <v>45604.915000000001</v>
      </c>
      <c r="G47" s="255">
        <v>0</v>
      </c>
      <c r="H47" s="252">
        <f t="shared" si="4"/>
        <v>45604.915000000001</v>
      </c>
      <c r="I47" s="255">
        <v>2100.5500000000002</v>
      </c>
      <c r="J47" s="255">
        <v>1964.53</v>
      </c>
      <c r="K47" s="252">
        <f t="shared" si="5"/>
        <v>43504.364999999998</v>
      </c>
    </row>
    <row r="48" spans="1:11" x14ac:dyDescent="0.25">
      <c r="A48" s="75"/>
      <c r="B48" s="76"/>
      <c r="C48" s="78"/>
      <c r="D48" s="118">
        <v>21102</v>
      </c>
      <c r="E48" s="177" t="s">
        <v>377</v>
      </c>
      <c r="F48" s="255"/>
      <c r="G48" s="255"/>
      <c r="H48" s="252">
        <f t="shared" si="4"/>
        <v>0</v>
      </c>
      <c r="I48" s="255"/>
      <c r="J48" s="255"/>
      <c r="K48" s="252">
        <f t="shared" si="5"/>
        <v>0</v>
      </c>
    </row>
    <row r="49" spans="1:11" x14ac:dyDescent="0.25">
      <c r="A49" s="75"/>
      <c r="B49" s="78"/>
      <c r="C49" s="174">
        <v>21200</v>
      </c>
      <c r="D49" s="175" t="s">
        <v>378</v>
      </c>
      <c r="E49" s="176"/>
      <c r="F49" s="254">
        <f t="shared" ref="F49:K49" si="22">SUM(F50)</f>
        <v>1972.21</v>
      </c>
      <c r="G49" s="254">
        <f t="shared" si="22"/>
        <v>0</v>
      </c>
      <c r="H49" s="254">
        <f t="shared" si="22"/>
        <v>1972.21</v>
      </c>
      <c r="I49" s="254">
        <f t="shared" ref="I49:J49" si="23">SUM(I50)</f>
        <v>0</v>
      </c>
      <c r="J49" s="254">
        <f t="shared" si="23"/>
        <v>0</v>
      </c>
      <c r="K49" s="254">
        <f t="shared" si="22"/>
        <v>1972.21</v>
      </c>
    </row>
    <row r="50" spans="1:11" ht="30" x14ac:dyDescent="0.25">
      <c r="A50" s="75"/>
      <c r="B50" s="76"/>
      <c r="C50" s="78"/>
      <c r="D50" s="118">
        <v>21201</v>
      </c>
      <c r="E50" s="177" t="s">
        <v>378</v>
      </c>
      <c r="F50" s="255">
        <v>1972.21</v>
      </c>
      <c r="G50" s="255">
        <v>0</v>
      </c>
      <c r="H50" s="252">
        <f t="shared" si="4"/>
        <v>1972.21</v>
      </c>
      <c r="I50" s="255">
        <v>0</v>
      </c>
      <c r="J50" s="255">
        <v>0</v>
      </c>
      <c r="K50" s="252">
        <f t="shared" si="5"/>
        <v>1972.21</v>
      </c>
    </row>
    <row r="51" spans="1:11" x14ac:dyDescent="0.25">
      <c r="A51" s="75"/>
      <c r="B51" s="78"/>
      <c r="C51" s="174">
        <v>21400</v>
      </c>
      <c r="D51" s="175" t="s">
        <v>379</v>
      </c>
      <c r="E51" s="176"/>
      <c r="F51" s="254">
        <f t="shared" ref="F51:K51" si="24">SUM(F52)</f>
        <v>14694.45</v>
      </c>
      <c r="G51" s="254">
        <f t="shared" si="24"/>
        <v>0</v>
      </c>
      <c r="H51" s="254">
        <f t="shared" si="24"/>
        <v>14694.45</v>
      </c>
      <c r="I51" s="254">
        <f t="shared" ref="I51:J51" si="25">SUM(I52)</f>
        <v>0</v>
      </c>
      <c r="J51" s="254">
        <f t="shared" si="25"/>
        <v>0</v>
      </c>
      <c r="K51" s="254">
        <f t="shared" si="24"/>
        <v>14694.45</v>
      </c>
    </row>
    <row r="52" spans="1:11" ht="45" x14ac:dyDescent="0.25">
      <c r="A52" s="75"/>
      <c r="B52" s="76"/>
      <c r="C52" s="78"/>
      <c r="D52" s="118">
        <v>21401</v>
      </c>
      <c r="E52" s="177" t="s">
        <v>380</v>
      </c>
      <c r="F52" s="255">
        <v>14694.45</v>
      </c>
      <c r="G52" s="255">
        <v>0</v>
      </c>
      <c r="H52" s="252">
        <f t="shared" si="4"/>
        <v>14694.45</v>
      </c>
      <c r="I52" s="255">
        <v>0</v>
      </c>
      <c r="J52" s="255">
        <v>0</v>
      </c>
      <c r="K52" s="252">
        <f t="shared" si="5"/>
        <v>14694.45</v>
      </c>
    </row>
    <row r="53" spans="1:11" x14ac:dyDescent="0.25">
      <c r="A53" s="75"/>
      <c r="B53" s="78"/>
      <c r="C53" s="174">
        <v>21500</v>
      </c>
      <c r="D53" s="175" t="s">
        <v>381</v>
      </c>
      <c r="E53" s="176"/>
      <c r="F53" s="254">
        <f t="shared" ref="F53:K53" si="26">SUM(F54)</f>
        <v>12480</v>
      </c>
      <c r="G53" s="254">
        <f t="shared" si="26"/>
        <v>0</v>
      </c>
      <c r="H53" s="254">
        <f t="shared" si="26"/>
        <v>12480</v>
      </c>
      <c r="I53" s="254">
        <f t="shared" ref="I53:J53" si="27">SUM(I54)</f>
        <v>0</v>
      </c>
      <c r="J53" s="254">
        <f t="shared" si="27"/>
        <v>0</v>
      </c>
      <c r="K53" s="254">
        <f t="shared" si="26"/>
        <v>12480</v>
      </c>
    </row>
    <row r="54" spans="1:11" x14ac:dyDescent="0.25">
      <c r="A54" s="75"/>
      <c r="B54" s="76"/>
      <c r="C54" s="78"/>
      <c r="D54" s="118">
        <v>21501</v>
      </c>
      <c r="E54" s="177" t="s">
        <v>382</v>
      </c>
      <c r="F54" s="255">
        <v>12480</v>
      </c>
      <c r="G54" s="255">
        <v>0</v>
      </c>
      <c r="H54" s="252">
        <f t="shared" si="4"/>
        <v>12480</v>
      </c>
      <c r="I54" s="255">
        <v>0</v>
      </c>
      <c r="J54" s="255">
        <v>0</v>
      </c>
      <c r="K54" s="252">
        <f t="shared" si="5"/>
        <v>12480</v>
      </c>
    </row>
    <row r="55" spans="1:11" x14ac:dyDescent="0.25">
      <c r="A55" s="75"/>
      <c r="B55" s="78"/>
      <c r="C55" s="174">
        <v>21600</v>
      </c>
      <c r="D55" s="175" t="s">
        <v>383</v>
      </c>
      <c r="E55" s="176"/>
      <c r="F55" s="254">
        <f t="shared" ref="F55:K55" si="28">SUM(F56)</f>
        <v>14098.66</v>
      </c>
      <c r="G55" s="254">
        <f t="shared" si="28"/>
        <v>0</v>
      </c>
      <c r="H55" s="254">
        <f t="shared" si="28"/>
        <v>14098.66</v>
      </c>
      <c r="I55" s="254">
        <f t="shared" ref="I55:J55" si="29">SUM(I56)</f>
        <v>0</v>
      </c>
      <c r="J55" s="254">
        <f t="shared" si="29"/>
        <v>0</v>
      </c>
      <c r="K55" s="254">
        <f t="shared" si="28"/>
        <v>14098.66</v>
      </c>
    </row>
    <row r="56" spans="1:11" x14ac:dyDescent="0.25">
      <c r="A56" s="75"/>
      <c r="B56" s="76"/>
      <c r="C56" s="78"/>
      <c r="D56" s="118">
        <v>21601</v>
      </c>
      <c r="E56" s="177" t="s">
        <v>383</v>
      </c>
      <c r="F56" s="255">
        <v>14098.66</v>
      </c>
      <c r="G56" s="255">
        <v>0</v>
      </c>
      <c r="H56" s="252">
        <f t="shared" si="4"/>
        <v>14098.66</v>
      </c>
      <c r="I56" s="255">
        <v>0</v>
      </c>
      <c r="J56" s="255">
        <v>0</v>
      </c>
      <c r="K56" s="252">
        <f t="shared" si="5"/>
        <v>14098.66</v>
      </c>
    </row>
    <row r="57" spans="1:11" x14ac:dyDescent="0.25">
      <c r="A57" s="75"/>
      <c r="B57" s="119">
        <v>22000</v>
      </c>
      <c r="C57" s="120" t="s">
        <v>384</v>
      </c>
      <c r="D57" s="121"/>
      <c r="E57" s="122"/>
      <c r="F57" s="253">
        <f>SUM(F58)</f>
        <v>86893.209999999992</v>
      </c>
      <c r="G57" s="253">
        <f t="shared" ref="G57:K57" si="30">SUM(G58)</f>
        <v>0</v>
      </c>
      <c r="H57" s="253">
        <f t="shared" si="30"/>
        <v>86893.209999999992</v>
      </c>
      <c r="I57" s="253">
        <f t="shared" si="30"/>
        <v>0</v>
      </c>
      <c r="J57" s="253">
        <f t="shared" si="30"/>
        <v>0</v>
      </c>
      <c r="K57" s="253">
        <f t="shared" si="30"/>
        <v>86893.209999999992</v>
      </c>
    </row>
    <row r="58" spans="1:11" x14ac:dyDescent="0.25">
      <c r="A58" s="75"/>
      <c r="B58" s="78"/>
      <c r="C58" s="174">
        <v>22100</v>
      </c>
      <c r="D58" s="175" t="s">
        <v>385</v>
      </c>
      <c r="E58" s="176"/>
      <c r="F58" s="254">
        <f t="shared" ref="F58:K58" si="31">SUM(F59:F61)</f>
        <v>86893.209999999992</v>
      </c>
      <c r="G58" s="254">
        <f t="shared" si="31"/>
        <v>0</v>
      </c>
      <c r="H58" s="254">
        <f t="shared" si="31"/>
        <v>86893.209999999992</v>
      </c>
      <c r="I58" s="254">
        <f t="shared" si="31"/>
        <v>0</v>
      </c>
      <c r="J58" s="254">
        <f t="shared" ref="J58" si="32">SUM(J59:J61)</f>
        <v>0</v>
      </c>
      <c r="K58" s="254">
        <f t="shared" si="31"/>
        <v>86893.209999999992</v>
      </c>
    </row>
    <row r="59" spans="1:11" x14ac:dyDescent="0.25">
      <c r="A59" s="75"/>
      <c r="B59" s="76"/>
      <c r="C59" s="78"/>
      <c r="D59" s="118">
        <v>22104</v>
      </c>
      <c r="E59" s="177" t="s">
        <v>386</v>
      </c>
      <c r="F59" s="255">
        <v>17393.75</v>
      </c>
      <c r="G59" s="255">
        <v>0</v>
      </c>
      <c r="H59" s="252">
        <f t="shared" ref="H59:H83" si="33">F59+G59</f>
        <v>17393.75</v>
      </c>
      <c r="I59" s="255">
        <v>0</v>
      </c>
      <c r="J59" s="255">
        <v>0</v>
      </c>
      <c r="K59" s="252">
        <f t="shared" ref="K59:K83" si="34">H59-I59</f>
        <v>17393.75</v>
      </c>
    </row>
    <row r="60" spans="1:11" x14ac:dyDescent="0.25">
      <c r="A60" s="75"/>
      <c r="B60" s="76"/>
      <c r="C60" s="78"/>
      <c r="D60" s="118">
        <v>22105</v>
      </c>
      <c r="E60" s="177" t="s">
        <v>387</v>
      </c>
      <c r="F60" s="255">
        <v>34024.18</v>
      </c>
      <c r="G60" s="255">
        <v>0</v>
      </c>
      <c r="H60" s="252">
        <f t="shared" si="33"/>
        <v>34024.18</v>
      </c>
      <c r="I60" s="255">
        <v>0</v>
      </c>
      <c r="J60" s="255">
        <v>0</v>
      </c>
      <c r="K60" s="252">
        <f t="shared" si="34"/>
        <v>34024.18</v>
      </c>
    </row>
    <row r="61" spans="1:11" x14ac:dyDescent="0.25">
      <c r="A61" s="75"/>
      <c r="B61" s="76"/>
      <c r="C61" s="78"/>
      <c r="D61" s="118">
        <v>22106</v>
      </c>
      <c r="E61" s="177" t="s">
        <v>388</v>
      </c>
      <c r="F61" s="255">
        <v>35475.279999999999</v>
      </c>
      <c r="G61" s="255">
        <v>0</v>
      </c>
      <c r="H61" s="252">
        <f t="shared" si="33"/>
        <v>35475.279999999999</v>
      </c>
      <c r="I61" s="255">
        <v>0</v>
      </c>
      <c r="J61" s="255">
        <v>0</v>
      </c>
      <c r="K61" s="252">
        <f t="shared" si="34"/>
        <v>35475.279999999999</v>
      </c>
    </row>
    <row r="62" spans="1:11" x14ac:dyDescent="0.25">
      <c r="A62" s="75"/>
      <c r="B62" s="119">
        <v>24000</v>
      </c>
      <c r="C62" s="120" t="s">
        <v>361</v>
      </c>
      <c r="D62" s="121"/>
      <c r="E62" s="122"/>
      <c r="F62" s="253">
        <f>SUM(F63,F65,F67)</f>
        <v>9212.24</v>
      </c>
      <c r="G62" s="253">
        <f t="shared" ref="G62:K62" si="35">SUM(G63,G65,G67)</f>
        <v>0</v>
      </c>
      <c r="H62" s="253">
        <f t="shared" si="35"/>
        <v>9212.24</v>
      </c>
      <c r="I62" s="253">
        <f t="shared" si="35"/>
        <v>0</v>
      </c>
      <c r="J62" s="253">
        <f t="shared" si="35"/>
        <v>0</v>
      </c>
      <c r="K62" s="253">
        <f t="shared" si="35"/>
        <v>9212.24</v>
      </c>
    </row>
    <row r="63" spans="1:11" x14ac:dyDescent="0.25">
      <c r="A63" s="75"/>
      <c r="B63" s="78"/>
      <c r="C63" s="174">
        <v>24500</v>
      </c>
      <c r="D63" s="175" t="s">
        <v>389</v>
      </c>
      <c r="E63" s="176"/>
      <c r="F63" s="254">
        <f t="shared" ref="F63:K63" si="36">SUM(F64)</f>
        <v>2570.88</v>
      </c>
      <c r="G63" s="254">
        <f t="shared" si="36"/>
        <v>0</v>
      </c>
      <c r="H63" s="254">
        <f t="shared" si="36"/>
        <v>2570.88</v>
      </c>
      <c r="I63" s="254">
        <f t="shared" si="36"/>
        <v>0</v>
      </c>
      <c r="J63" s="254">
        <f t="shared" si="36"/>
        <v>0</v>
      </c>
      <c r="K63" s="254">
        <f t="shared" si="36"/>
        <v>2570.88</v>
      </c>
    </row>
    <row r="64" spans="1:11" x14ac:dyDescent="0.25">
      <c r="A64" s="75"/>
      <c r="B64" s="76"/>
      <c r="C64" s="78"/>
      <c r="D64" s="118">
        <v>24501</v>
      </c>
      <c r="E64" s="177" t="s">
        <v>389</v>
      </c>
      <c r="F64" s="255">
        <v>2570.88</v>
      </c>
      <c r="G64" s="255">
        <v>0</v>
      </c>
      <c r="H64" s="252">
        <f t="shared" si="33"/>
        <v>2570.88</v>
      </c>
      <c r="I64" s="255">
        <v>0</v>
      </c>
      <c r="J64" s="255">
        <v>0</v>
      </c>
      <c r="K64" s="252">
        <f t="shared" si="34"/>
        <v>2570.88</v>
      </c>
    </row>
    <row r="65" spans="1:11" x14ac:dyDescent="0.25">
      <c r="A65" s="75"/>
      <c r="B65" s="78"/>
      <c r="C65" s="174">
        <v>24600</v>
      </c>
      <c r="D65" s="175" t="s">
        <v>360</v>
      </c>
      <c r="E65" s="176"/>
      <c r="F65" s="254">
        <f t="shared" ref="F65:K65" si="37">SUM(F66)</f>
        <v>2785.04</v>
      </c>
      <c r="G65" s="254">
        <f t="shared" si="37"/>
        <v>0</v>
      </c>
      <c r="H65" s="254">
        <f t="shared" si="37"/>
        <v>2785.04</v>
      </c>
      <c r="I65" s="254">
        <f t="shared" si="37"/>
        <v>0</v>
      </c>
      <c r="J65" s="254">
        <f t="shared" si="37"/>
        <v>0</v>
      </c>
      <c r="K65" s="254">
        <f t="shared" si="37"/>
        <v>2785.04</v>
      </c>
    </row>
    <row r="66" spans="1:11" x14ac:dyDescent="0.25">
      <c r="A66" s="75"/>
      <c r="B66" s="76"/>
      <c r="C66" s="78"/>
      <c r="D66" s="118">
        <v>24601</v>
      </c>
      <c r="E66" s="177" t="s">
        <v>390</v>
      </c>
      <c r="F66" s="255">
        <v>2785.04</v>
      </c>
      <c r="G66" s="255">
        <v>0</v>
      </c>
      <c r="H66" s="252">
        <f t="shared" si="33"/>
        <v>2785.04</v>
      </c>
      <c r="I66" s="255">
        <v>0</v>
      </c>
      <c r="J66" s="255">
        <v>0</v>
      </c>
      <c r="K66" s="252">
        <f t="shared" si="34"/>
        <v>2785.04</v>
      </c>
    </row>
    <row r="67" spans="1:11" x14ac:dyDescent="0.25">
      <c r="A67" s="75"/>
      <c r="B67" s="78"/>
      <c r="C67" s="174">
        <v>24900</v>
      </c>
      <c r="D67" s="175" t="s">
        <v>391</v>
      </c>
      <c r="E67" s="176"/>
      <c r="F67" s="254">
        <f t="shared" ref="F67:K67" si="38">SUM(F68)</f>
        <v>3856.32</v>
      </c>
      <c r="G67" s="254">
        <f t="shared" si="38"/>
        <v>0</v>
      </c>
      <c r="H67" s="254">
        <f t="shared" si="38"/>
        <v>3856.32</v>
      </c>
      <c r="I67" s="254">
        <f t="shared" si="38"/>
        <v>0</v>
      </c>
      <c r="J67" s="254">
        <f t="shared" si="38"/>
        <v>0</v>
      </c>
      <c r="K67" s="254">
        <f t="shared" si="38"/>
        <v>3856.32</v>
      </c>
    </row>
    <row r="68" spans="1:11" ht="30" x14ac:dyDescent="0.25">
      <c r="A68" s="75"/>
      <c r="B68" s="76"/>
      <c r="C68" s="78"/>
      <c r="D68" s="118">
        <v>24901</v>
      </c>
      <c r="E68" s="177" t="s">
        <v>391</v>
      </c>
      <c r="F68" s="255">
        <v>3856.32</v>
      </c>
      <c r="G68" s="255">
        <v>0</v>
      </c>
      <c r="H68" s="252">
        <f t="shared" si="33"/>
        <v>3856.32</v>
      </c>
      <c r="I68" s="255">
        <v>0</v>
      </c>
      <c r="J68" s="255">
        <v>0</v>
      </c>
      <c r="K68" s="252">
        <f t="shared" si="34"/>
        <v>3856.32</v>
      </c>
    </row>
    <row r="69" spans="1:11" x14ac:dyDescent="0.25">
      <c r="A69" s="75"/>
      <c r="B69" s="119">
        <v>26000</v>
      </c>
      <c r="C69" s="120" t="s">
        <v>392</v>
      </c>
      <c r="D69" s="121"/>
      <c r="E69" s="122"/>
      <c r="F69" s="253">
        <f t="shared" ref="F69:K69" si="39">SUM(F70)</f>
        <v>110785.5</v>
      </c>
      <c r="G69" s="253">
        <f t="shared" si="39"/>
        <v>0</v>
      </c>
      <c r="H69" s="253">
        <f t="shared" si="39"/>
        <v>110785.5</v>
      </c>
      <c r="I69" s="253">
        <f t="shared" si="39"/>
        <v>0</v>
      </c>
      <c r="J69" s="253">
        <f t="shared" si="39"/>
        <v>0</v>
      </c>
      <c r="K69" s="253">
        <f t="shared" si="39"/>
        <v>110785.5</v>
      </c>
    </row>
    <row r="70" spans="1:11" x14ac:dyDescent="0.25">
      <c r="A70" s="75"/>
      <c r="B70" s="78"/>
      <c r="C70" s="174">
        <v>26100</v>
      </c>
      <c r="D70" s="175" t="s">
        <v>392</v>
      </c>
      <c r="E70" s="176"/>
      <c r="F70" s="254">
        <f>SUM(F71:F71)</f>
        <v>110785.5</v>
      </c>
      <c r="G70" s="254">
        <f>SUM(G71:G71)</f>
        <v>0</v>
      </c>
      <c r="H70" s="254">
        <f>SUM(H71:H71)</f>
        <v>110785.5</v>
      </c>
      <c r="I70" s="254">
        <f>SUM(I71:I71)</f>
        <v>0</v>
      </c>
      <c r="J70" s="254">
        <f>SUM(J71:J71)</f>
        <v>0</v>
      </c>
      <c r="K70" s="254">
        <f>SUM(K71:K71)</f>
        <v>110785.5</v>
      </c>
    </row>
    <row r="71" spans="1:11" x14ac:dyDescent="0.25">
      <c r="A71" s="75"/>
      <c r="B71" s="76"/>
      <c r="C71" s="78"/>
      <c r="D71" s="118">
        <v>26101</v>
      </c>
      <c r="E71" s="177" t="s">
        <v>393</v>
      </c>
      <c r="F71" s="255">
        <v>110785.5</v>
      </c>
      <c r="G71" s="255">
        <v>0</v>
      </c>
      <c r="H71" s="252">
        <f t="shared" si="33"/>
        <v>110785.5</v>
      </c>
      <c r="I71" s="255">
        <v>0</v>
      </c>
      <c r="J71" s="255">
        <v>0</v>
      </c>
      <c r="K71" s="252">
        <f t="shared" si="34"/>
        <v>110785.5</v>
      </c>
    </row>
    <row r="72" spans="1:11" x14ac:dyDescent="0.25">
      <c r="A72" s="75"/>
      <c r="B72" s="119">
        <v>29000</v>
      </c>
      <c r="C72" s="120" t="s">
        <v>362</v>
      </c>
      <c r="D72" s="121"/>
      <c r="E72" s="122"/>
      <c r="F72" s="253">
        <f>SUM(F73,F75,F77)</f>
        <v>16473.599999999999</v>
      </c>
      <c r="G72" s="253">
        <f t="shared" ref="G72:K72" si="40">SUM(G73,G75,G77)</f>
        <v>0</v>
      </c>
      <c r="H72" s="253">
        <f t="shared" si="40"/>
        <v>16473.599999999999</v>
      </c>
      <c r="I72" s="253">
        <f t="shared" si="40"/>
        <v>0</v>
      </c>
      <c r="J72" s="253">
        <f t="shared" si="40"/>
        <v>0</v>
      </c>
      <c r="K72" s="253">
        <f t="shared" si="40"/>
        <v>16473.599999999999</v>
      </c>
    </row>
    <row r="73" spans="1:11" x14ac:dyDescent="0.25">
      <c r="A73" s="75"/>
      <c r="B73" s="78"/>
      <c r="C73" s="174">
        <v>29100</v>
      </c>
      <c r="D73" s="175" t="s">
        <v>394</v>
      </c>
      <c r="E73" s="176"/>
      <c r="F73" s="254">
        <f t="shared" ref="F73:K73" si="41">SUM(F74)</f>
        <v>5491.2</v>
      </c>
      <c r="G73" s="254">
        <f t="shared" si="41"/>
        <v>0</v>
      </c>
      <c r="H73" s="254">
        <f t="shared" si="41"/>
        <v>5491.2</v>
      </c>
      <c r="I73" s="254">
        <f t="shared" si="41"/>
        <v>0</v>
      </c>
      <c r="J73" s="254">
        <f t="shared" si="41"/>
        <v>0</v>
      </c>
      <c r="K73" s="254">
        <f t="shared" si="41"/>
        <v>5491.2</v>
      </c>
    </row>
    <row r="74" spans="1:11" x14ac:dyDescent="0.25">
      <c r="A74" s="75"/>
      <c r="B74" s="76"/>
      <c r="C74" s="78"/>
      <c r="D74" s="118">
        <v>29101</v>
      </c>
      <c r="E74" s="177" t="s">
        <v>395</v>
      </c>
      <c r="F74" s="255">
        <v>5491.2</v>
      </c>
      <c r="G74" s="255">
        <v>0</v>
      </c>
      <c r="H74" s="252">
        <f t="shared" si="33"/>
        <v>5491.2</v>
      </c>
      <c r="I74" s="255">
        <v>0</v>
      </c>
      <c r="J74" s="255">
        <v>0</v>
      </c>
      <c r="K74" s="252">
        <f t="shared" si="34"/>
        <v>5491.2</v>
      </c>
    </row>
    <row r="75" spans="1:11" x14ac:dyDescent="0.25">
      <c r="A75" s="75"/>
      <c r="B75" s="78"/>
      <c r="C75" s="174">
        <v>29200</v>
      </c>
      <c r="D75" s="175" t="s">
        <v>396</v>
      </c>
      <c r="E75" s="176"/>
      <c r="F75" s="254">
        <f t="shared" ref="F75:K75" si="42">SUM(F76)</f>
        <v>2745.6</v>
      </c>
      <c r="G75" s="254">
        <f t="shared" si="42"/>
        <v>0</v>
      </c>
      <c r="H75" s="254">
        <f t="shared" si="42"/>
        <v>2745.6</v>
      </c>
      <c r="I75" s="254">
        <f t="shared" si="42"/>
        <v>0</v>
      </c>
      <c r="J75" s="254">
        <f t="shared" si="42"/>
        <v>0</v>
      </c>
      <c r="K75" s="254">
        <f t="shared" si="42"/>
        <v>2745.6</v>
      </c>
    </row>
    <row r="76" spans="1:11" ht="30" x14ac:dyDescent="0.25">
      <c r="A76" s="75"/>
      <c r="B76" s="76"/>
      <c r="C76" s="78"/>
      <c r="D76" s="118">
        <v>29201</v>
      </c>
      <c r="E76" s="177" t="s">
        <v>396</v>
      </c>
      <c r="F76" s="255">
        <v>2745.6</v>
      </c>
      <c r="G76" s="255">
        <v>0</v>
      </c>
      <c r="H76" s="252">
        <f t="shared" si="33"/>
        <v>2745.6</v>
      </c>
      <c r="I76" s="255">
        <v>0</v>
      </c>
      <c r="J76" s="255">
        <v>0</v>
      </c>
      <c r="K76" s="252">
        <f t="shared" si="34"/>
        <v>2745.6</v>
      </c>
    </row>
    <row r="77" spans="1:11" x14ac:dyDescent="0.25">
      <c r="A77" s="75"/>
      <c r="B77" s="78"/>
      <c r="C77" s="174">
        <v>29300</v>
      </c>
      <c r="D77" s="175" t="s">
        <v>363</v>
      </c>
      <c r="E77" s="176"/>
      <c r="F77" s="254">
        <f>SUM(F78:F78)</f>
        <v>8236.7999999999993</v>
      </c>
      <c r="G77" s="254">
        <f>SUM(G78:G78)</f>
        <v>0</v>
      </c>
      <c r="H77" s="254">
        <f>SUM(H78:H78)</f>
        <v>8236.7999999999993</v>
      </c>
      <c r="I77" s="254">
        <f>SUM(I78:I78)</f>
        <v>0</v>
      </c>
      <c r="J77" s="254">
        <f>SUM(J78:J78)</f>
        <v>0</v>
      </c>
      <c r="K77" s="254">
        <f>SUM(K78:K78)</f>
        <v>8236.7999999999993</v>
      </c>
    </row>
    <row r="78" spans="1:11" ht="30" x14ac:dyDescent="0.25">
      <c r="A78" s="75"/>
      <c r="B78" s="76"/>
      <c r="C78" s="78"/>
      <c r="D78" s="118">
        <v>29301</v>
      </c>
      <c r="E78" s="177" t="s">
        <v>397</v>
      </c>
      <c r="F78" s="255">
        <v>8236.7999999999993</v>
      </c>
      <c r="G78" s="255">
        <v>0</v>
      </c>
      <c r="H78" s="252">
        <f t="shared" si="33"/>
        <v>8236.7999999999993</v>
      </c>
      <c r="I78" s="255">
        <v>0</v>
      </c>
      <c r="J78" s="255">
        <v>0</v>
      </c>
      <c r="K78" s="252">
        <f t="shared" si="34"/>
        <v>8236.7999999999993</v>
      </c>
    </row>
    <row r="79" spans="1:11" x14ac:dyDescent="0.25">
      <c r="A79" s="75"/>
      <c r="B79" s="76"/>
      <c r="C79" s="78"/>
      <c r="D79" s="118"/>
      <c r="E79" s="177"/>
      <c r="F79" s="255"/>
      <c r="G79" s="255"/>
      <c r="H79" s="252"/>
      <c r="I79" s="255"/>
      <c r="J79" s="255"/>
      <c r="K79" s="252"/>
    </row>
    <row r="80" spans="1:11" x14ac:dyDescent="0.25">
      <c r="A80" s="170">
        <v>30000</v>
      </c>
      <c r="B80" s="171" t="s">
        <v>364</v>
      </c>
      <c r="C80" s="172"/>
      <c r="D80" s="172"/>
      <c r="E80" s="173"/>
      <c r="F80" s="252">
        <f>SUM(F81,F88,F93,F101,F106,F111,F122)</f>
        <v>9651597.9800000004</v>
      </c>
      <c r="G80" s="252">
        <f t="shared" ref="G80:K80" si="43">SUM(G81,G88,G93,G101,G106,G111,G122)</f>
        <v>0</v>
      </c>
      <c r="H80" s="252">
        <f t="shared" si="43"/>
        <v>9651597.9800000004</v>
      </c>
      <c r="I80" s="252">
        <f t="shared" si="43"/>
        <v>343430.45</v>
      </c>
      <c r="J80" s="252">
        <f t="shared" si="43"/>
        <v>341648.45</v>
      </c>
      <c r="K80" s="252">
        <f t="shared" si="43"/>
        <v>9308167.5299999993</v>
      </c>
    </row>
    <row r="81" spans="1:11" x14ac:dyDescent="0.25">
      <c r="A81" s="75"/>
      <c r="B81" s="119">
        <v>31000</v>
      </c>
      <c r="C81" s="120" t="s">
        <v>398</v>
      </c>
      <c r="D81" s="121"/>
      <c r="E81" s="122"/>
      <c r="F81" s="253">
        <f>SUM(F82,F84,F86)</f>
        <v>194442.52</v>
      </c>
      <c r="G81" s="253">
        <f t="shared" ref="G81:K81" si="44">SUM(G82,G84,G86)</f>
        <v>0</v>
      </c>
      <c r="H81" s="253">
        <f t="shared" si="44"/>
        <v>194442.52</v>
      </c>
      <c r="I81" s="253">
        <f t="shared" si="44"/>
        <v>10888</v>
      </c>
      <c r="J81" s="253">
        <f t="shared" si="44"/>
        <v>10888</v>
      </c>
      <c r="K81" s="253">
        <f t="shared" si="44"/>
        <v>183554.52</v>
      </c>
    </row>
    <row r="82" spans="1:11" x14ac:dyDescent="0.25">
      <c r="A82" s="75"/>
      <c r="B82" s="78"/>
      <c r="C82" s="174">
        <v>31100</v>
      </c>
      <c r="D82" s="175" t="s">
        <v>399</v>
      </c>
      <c r="E82" s="176"/>
      <c r="F82" s="254">
        <f t="shared" ref="F82:K82" si="45">SUM(F83)</f>
        <v>166399.96</v>
      </c>
      <c r="G82" s="254">
        <f t="shared" si="45"/>
        <v>0</v>
      </c>
      <c r="H82" s="254">
        <f t="shared" si="45"/>
        <v>166399.96</v>
      </c>
      <c r="I82" s="254">
        <f t="shared" si="45"/>
        <v>10888</v>
      </c>
      <c r="J82" s="254">
        <f t="shared" si="45"/>
        <v>10888</v>
      </c>
      <c r="K82" s="254">
        <f t="shared" si="45"/>
        <v>155511.96</v>
      </c>
    </row>
    <row r="83" spans="1:11" x14ac:dyDescent="0.25">
      <c r="A83" s="75"/>
      <c r="B83" s="76"/>
      <c r="C83" s="78"/>
      <c r="D83" s="118">
        <v>31101</v>
      </c>
      <c r="E83" s="177" t="s">
        <v>400</v>
      </c>
      <c r="F83" s="255">
        <v>166399.96</v>
      </c>
      <c r="G83" s="255">
        <v>0</v>
      </c>
      <c r="H83" s="252">
        <f t="shared" si="33"/>
        <v>166399.96</v>
      </c>
      <c r="I83" s="255">
        <v>10888</v>
      </c>
      <c r="J83" s="255">
        <v>10888</v>
      </c>
      <c r="K83" s="252">
        <f t="shared" si="34"/>
        <v>155511.96</v>
      </c>
    </row>
    <row r="84" spans="1:11" x14ac:dyDescent="0.25">
      <c r="A84" s="75"/>
      <c r="B84" s="78"/>
      <c r="C84" s="174">
        <v>31400</v>
      </c>
      <c r="D84" s="175" t="s">
        <v>401</v>
      </c>
      <c r="E84" s="176"/>
      <c r="F84" s="254">
        <f t="shared" ref="F84:K84" si="46">SUM(F85)</f>
        <v>3120</v>
      </c>
      <c r="G84" s="254">
        <f t="shared" si="46"/>
        <v>0</v>
      </c>
      <c r="H84" s="254">
        <f t="shared" si="46"/>
        <v>3120</v>
      </c>
      <c r="I84" s="254">
        <f t="shared" ref="I84:J84" si="47">SUM(I85)</f>
        <v>0</v>
      </c>
      <c r="J84" s="254">
        <f t="shared" si="47"/>
        <v>0</v>
      </c>
      <c r="K84" s="254">
        <f t="shared" si="46"/>
        <v>3120</v>
      </c>
    </row>
    <row r="85" spans="1:11" x14ac:dyDescent="0.25">
      <c r="A85" s="75"/>
      <c r="B85" s="76"/>
      <c r="C85" s="78"/>
      <c r="D85" s="118">
        <v>31401</v>
      </c>
      <c r="E85" s="177" t="s">
        <v>402</v>
      </c>
      <c r="F85" s="255">
        <v>3120</v>
      </c>
      <c r="G85" s="255">
        <v>0</v>
      </c>
      <c r="H85" s="252">
        <f t="shared" ref="H85:H110" si="48">F85+G85</f>
        <v>3120</v>
      </c>
      <c r="I85" s="255">
        <v>0</v>
      </c>
      <c r="J85" s="255">
        <v>0</v>
      </c>
      <c r="K85" s="252">
        <f t="shared" ref="K85:K110" si="49">H85-I85</f>
        <v>3120</v>
      </c>
    </row>
    <row r="86" spans="1:11" x14ac:dyDescent="0.25">
      <c r="A86" s="75"/>
      <c r="B86" s="78"/>
      <c r="C86" s="174">
        <v>31500</v>
      </c>
      <c r="D86" s="175" t="s">
        <v>403</v>
      </c>
      <c r="E86" s="176"/>
      <c r="F86" s="254">
        <f t="shared" ref="F86:K86" si="50">SUM(F87)</f>
        <v>24922.560000000001</v>
      </c>
      <c r="G86" s="254">
        <f t="shared" si="50"/>
        <v>0</v>
      </c>
      <c r="H86" s="254">
        <f t="shared" si="50"/>
        <v>24922.560000000001</v>
      </c>
      <c r="I86" s="254">
        <f t="shared" si="50"/>
        <v>0</v>
      </c>
      <c r="J86" s="254">
        <f t="shared" si="50"/>
        <v>0</v>
      </c>
      <c r="K86" s="254">
        <f t="shared" si="50"/>
        <v>24922.560000000001</v>
      </c>
    </row>
    <row r="87" spans="1:11" x14ac:dyDescent="0.25">
      <c r="A87" s="75"/>
      <c r="B87" s="76"/>
      <c r="C87" s="78"/>
      <c r="D87" s="118">
        <v>31501</v>
      </c>
      <c r="E87" s="177" t="s">
        <v>404</v>
      </c>
      <c r="F87" s="255">
        <v>24922.560000000001</v>
      </c>
      <c r="G87" s="255">
        <v>0</v>
      </c>
      <c r="H87" s="252">
        <f t="shared" si="48"/>
        <v>24922.560000000001</v>
      </c>
      <c r="I87" s="255">
        <v>0</v>
      </c>
      <c r="J87" s="255">
        <v>0</v>
      </c>
      <c r="K87" s="252">
        <f t="shared" si="49"/>
        <v>24922.560000000001</v>
      </c>
    </row>
    <row r="88" spans="1:11" x14ac:dyDescent="0.25">
      <c r="A88" s="75"/>
      <c r="B88" s="119">
        <v>32000</v>
      </c>
      <c r="C88" s="120" t="s">
        <v>405</v>
      </c>
      <c r="D88" s="121"/>
      <c r="E88" s="122"/>
      <c r="F88" s="253">
        <f>SUM(F89,F91)</f>
        <v>4047182.42</v>
      </c>
      <c r="G88" s="253">
        <f t="shared" ref="G88:K88" si="51">SUM(G89,G91)</f>
        <v>0</v>
      </c>
      <c r="H88" s="253">
        <f t="shared" si="51"/>
        <v>4047182.42</v>
      </c>
      <c r="I88" s="253">
        <f t="shared" si="51"/>
        <v>329338.45</v>
      </c>
      <c r="J88" s="253">
        <f t="shared" si="51"/>
        <v>329338.45</v>
      </c>
      <c r="K88" s="253">
        <f t="shared" si="51"/>
        <v>3717843.9699999997</v>
      </c>
    </row>
    <row r="89" spans="1:11" x14ac:dyDescent="0.25">
      <c r="A89" s="75"/>
      <c r="B89" s="78"/>
      <c r="C89" s="174">
        <v>32200</v>
      </c>
      <c r="D89" s="175" t="s">
        <v>406</v>
      </c>
      <c r="E89" s="176"/>
      <c r="F89" s="254">
        <f t="shared" ref="F89:K89" si="52">SUM(F90)</f>
        <v>667182.46</v>
      </c>
      <c r="G89" s="254">
        <f t="shared" si="52"/>
        <v>0</v>
      </c>
      <c r="H89" s="254">
        <f t="shared" si="52"/>
        <v>667182.46</v>
      </c>
      <c r="I89" s="254">
        <f t="shared" si="52"/>
        <v>96033.600000000006</v>
      </c>
      <c r="J89" s="254">
        <f t="shared" si="52"/>
        <v>96033.600000000006</v>
      </c>
      <c r="K89" s="254">
        <f t="shared" si="52"/>
        <v>571148.86</v>
      </c>
    </row>
    <row r="90" spans="1:11" x14ac:dyDescent="0.25">
      <c r="A90" s="75"/>
      <c r="B90" s="76"/>
      <c r="C90" s="78"/>
      <c r="D90" s="118">
        <v>32201</v>
      </c>
      <c r="E90" s="177" t="s">
        <v>407</v>
      </c>
      <c r="F90" s="255">
        <v>667182.46</v>
      </c>
      <c r="G90" s="255">
        <v>0</v>
      </c>
      <c r="H90" s="252">
        <f t="shared" si="48"/>
        <v>667182.46</v>
      </c>
      <c r="I90" s="255">
        <v>96033.600000000006</v>
      </c>
      <c r="J90" s="255">
        <v>96033.600000000006</v>
      </c>
      <c r="K90" s="252">
        <f t="shared" si="49"/>
        <v>571148.86</v>
      </c>
    </row>
    <row r="91" spans="1:11" x14ac:dyDescent="0.25">
      <c r="A91" s="75"/>
      <c r="B91" s="78"/>
      <c r="C91" s="174">
        <v>32300</v>
      </c>
      <c r="D91" s="175" t="s">
        <v>408</v>
      </c>
      <c r="E91" s="176"/>
      <c r="F91" s="254">
        <f t="shared" ref="F91:K91" si="53">SUM(F92)</f>
        <v>3379999.96</v>
      </c>
      <c r="G91" s="254">
        <f t="shared" si="53"/>
        <v>0</v>
      </c>
      <c r="H91" s="254">
        <f t="shared" si="53"/>
        <v>3379999.96</v>
      </c>
      <c r="I91" s="254">
        <f t="shared" ref="I91:J91" si="54">SUM(I92)</f>
        <v>233304.85</v>
      </c>
      <c r="J91" s="254">
        <f t="shared" si="54"/>
        <v>233304.85</v>
      </c>
      <c r="K91" s="254">
        <f t="shared" si="53"/>
        <v>3146695.11</v>
      </c>
    </row>
    <row r="92" spans="1:11" ht="45" x14ac:dyDescent="0.25">
      <c r="A92" s="75"/>
      <c r="B92" s="76"/>
      <c r="C92" s="78"/>
      <c r="D92" s="118">
        <v>32301</v>
      </c>
      <c r="E92" s="177" t="s">
        <v>409</v>
      </c>
      <c r="F92" s="255">
        <v>3379999.96</v>
      </c>
      <c r="G92" s="255">
        <v>0</v>
      </c>
      <c r="H92" s="252">
        <f t="shared" si="48"/>
        <v>3379999.96</v>
      </c>
      <c r="I92" s="255">
        <v>233304.85</v>
      </c>
      <c r="J92" s="255">
        <v>233304.85</v>
      </c>
      <c r="K92" s="252">
        <f t="shared" si="49"/>
        <v>3146695.11</v>
      </c>
    </row>
    <row r="93" spans="1:11" x14ac:dyDescent="0.25">
      <c r="A93" s="75"/>
      <c r="B93" s="119">
        <v>33000</v>
      </c>
      <c r="C93" s="120" t="s">
        <v>365</v>
      </c>
      <c r="D93" s="121"/>
      <c r="E93" s="122"/>
      <c r="F93" s="253">
        <f t="shared" ref="F93:J93" si="55">SUM(F94,F96,F99)</f>
        <v>3613660.4699999997</v>
      </c>
      <c r="G93" s="253">
        <f t="shared" si="55"/>
        <v>0</v>
      </c>
      <c r="H93" s="253">
        <f t="shared" si="55"/>
        <v>3613660.4699999997</v>
      </c>
      <c r="I93" s="253">
        <f t="shared" si="55"/>
        <v>0</v>
      </c>
      <c r="J93" s="253">
        <f t="shared" si="55"/>
        <v>0</v>
      </c>
      <c r="K93" s="253">
        <f>SUM(K94,K96,K99)</f>
        <v>3613660.4699999997</v>
      </c>
    </row>
    <row r="94" spans="1:11" x14ac:dyDescent="0.25">
      <c r="A94" s="75"/>
      <c r="B94" s="78"/>
      <c r="C94" s="174">
        <v>33400</v>
      </c>
      <c r="D94" s="175" t="s">
        <v>358</v>
      </c>
      <c r="E94" s="176"/>
      <c r="F94" s="254">
        <f t="shared" ref="F94:K94" si="56">SUM(F95)</f>
        <v>925156.47</v>
      </c>
      <c r="G94" s="254">
        <f t="shared" si="56"/>
        <v>0</v>
      </c>
      <c r="H94" s="254">
        <f t="shared" si="56"/>
        <v>925156.47</v>
      </c>
      <c r="I94" s="254">
        <f t="shared" si="56"/>
        <v>0</v>
      </c>
      <c r="J94" s="254">
        <f t="shared" si="56"/>
        <v>0</v>
      </c>
      <c r="K94" s="254">
        <f t="shared" si="56"/>
        <v>925156.47</v>
      </c>
    </row>
    <row r="95" spans="1:11" x14ac:dyDescent="0.25">
      <c r="A95" s="75"/>
      <c r="B95" s="76"/>
      <c r="C95" s="78"/>
      <c r="D95" s="118">
        <v>33401</v>
      </c>
      <c r="E95" s="177" t="s">
        <v>358</v>
      </c>
      <c r="F95" s="255">
        <v>925156.47</v>
      </c>
      <c r="G95" s="255">
        <v>0</v>
      </c>
      <c r="H95" s="252">
        <f t="shared" si="48"/>
        <v>925156.47</v>
      </c>
      <c r="I95" s="255">
        <v>0</v>
      </c>
      <c r="J95" s="255">
        <v>0</v>
      </c>
      <c r="K95" s="252">
        <f t="shared" si="49"/>
        <v>925156.47</v>
      </c>
    </row>
    <row r="96" spans="1:11" x14ac:dyDescent="0.25">
      <c r="A96" s="75"/>
      <c r="B96" s="78"/>
      <c r="C96" s="174">
        <v>33600</v>
      </c>
      <c r="D96" s="175" t="s">
        <v>410</v>
      </c>
      <c r="E96" s="176"/>
      <c r="F96" s="254">
        <f>SUM(F97:F98)</f>
        <v>19656</v>
      </c>
      <c r="G96" s="254">
        <f>SUM(G97:G98)</f>
        <v>0</v>
      </c>
      <c r="H96" s="254">
        <f>SUM(H97:H98)</f>
        <v>19656</v>
      </c>
      <c r="I96" s="254">
        <f>SUM(I97:I98)</f>
        <v>0</v>
      </c>
      <c r="J96" s="254">
        <f>SUM(J97:J98)</f>
        <v>0</v>
      </c>
      <c r="K96" s="254">
        <f>SUM(K97:K98)</f>
        <v>19656</v>
      </c>
    </row>
    <row r="97" spans="1:11" ht="30" x14ac:dyDescent="0.25">
      <c r="A97" s="75"/>
      <c r="B97" s="76"/>
      <c r="C97" s="78"/>
      <c r="D97" s="118">
        <v>33601</v>
      </c>
      <c r="E97" s="177" t="s">
        <v>411</v>
      </c>
      <c r="F97" s="255">
        <v>2496</v>
      </c>
      <c r="G97" s="255">
        <v>0</v>
      </c>
      <c r="H97" s="252">
        <f t="shared" si="48"/>
        <v>2496</v>
      </c>
      <c r="I97" s="255">
        <v>0</v>
      </c>
      <c r="J97" s="255">
        <v>0</v>
      </c>
      <c r="K97" s="252">
        <f t="shared" si="49"/>
        <v>2496</v>
      </c>
    </row>
    <row r="98" spans="1:11" x14ac:dyDescent="0.25">
      <c r="A98" s="75"/>
      <c r="B98" s="76"/>
      <c r="C98" s="78"/>
      <c r="D98" s="118">
        <v>33602</v>
      </c>
      <c r="E98" s="177" t="s">
        <v>412</v>
      </c>
      <c r="F98" s="255">
        <v>17160</v>
      </c>
      <c r="G98" s="255">
        <v>0</v>
      </c>
      <c r="H98" s="252">
        <f t="shared" si="48"/>
        <v>17160</v>
      </c>
      <c r="I98" s="255">
        <v>0</v>
      </c>
      <c r="J98" s="255">
        <v>0</v>
      </c>
      <c r="K98" s="252">
        <f t="shared" si="49"/>
        <v>17160</v>
      </c>
    </row>
    <row r="99" spans="1:11" x14ac:dyDescent="0.25">
      <c r="A99" s="75"/>
      <c r="B99" s="78"/>
      <c r="C99" s="174">
        <v>33800</v>
      </c>
      <c r="D99" s="175" t="s">
        <v>413</v>
      </c>
      <c r="E99" s="176"/>
      <c r="F99" s="254">
        <f t="shared" ref="F99:K99" si="57">SUM(F100)</f>
        <v>2668848</v>
      </c>
      <c r="G99" s="254">
        <f t="shared" si="57"/>
        <v>0</v>
      </c>
      <c r="H99" s="254">
        <f t="shared" si="57"/>
        <v>2668848</v>
      </c>
      <c r="I99" s="254">
        <f t="shared" si="57"/>
        <v>0</v>
      </c>
      <c r="J99" s="254">
        <f t="shared" si="57"/>
        <v>0</v>
      </c>
      <c r="K99" s="254">
        <f t="shared" si="57"/>
        <v>2668848</v>
      </c>
    </row>
    <row r="100" spans="1:11" x14ac:dyDescent="0.25">
      <c r="A100" s="75"/>
      <c r="B100" s="76"/>
      <c r="C100" s="78"/>
      <c r="D100" s="118">
        <v>33801</v>
      </c>
      <c r="E100" s="177" t="s">
        <v>414</v>
      </c>
      <c r="F100" s="255">
        <v>2668848</v>
      </c>
      <c r="G100" s="255">
        <v>0</v>
      </c>
      <c r="H100" s="252">
        <f t="shared" si="48"/>
        <v>2668848</v>
      </c>
      <c r="I100" s="255">
        <v>0</v>
      </c>
      <c r="J100" s="255">
        <v>0</v>
      </c>
      <c r="K100" s="252">
        <f t="shared" si="49"/>
        <v>2668848</v>
      </c>
    </row>
    <row r="101" spans="1:11" x14ac:dyDescent="0.25">
      <c r="A101" s="75"/>
      <c r="B101" s="119">
        <v>34000</v>
      </c>
      <c r="C101" s="120" t="s">
        <v>415</v>
      </c>
      <c r="D101" s="121"/>
      <c r="E101" s="122"/>
      <c r="F101" s="253">
        <f>SUM(F102,F104)</f>
        <v>1129440</v>
      </c>
      <c r="G101" s="253">
        <f t="shared" ref="G101:K101" si="58">SUM(G102,G104)</f>
        <v>0</v>
      </c>
      <c r="H101" s="253">
        <f t="shared" si="58"/>
        <v>1129440</v>
      </c>
      <c r="I101" s="253">
        <f t="shared" si="58"/>
        <v>0</v>
      </c>
      <c r="J101" s="253">
        <f t="shared" si="58"/>
        <v>0</v>
      </c>
      <c r="K101" s="253">
        <f t="shared" si="58"/>
        <v>1129440</v>
      </c>
    </row>
    <row r="102" spans="1:11" x14ac:dyDescent="0.25">
      <c r="A102" s="75"/>
      <c r="B102" s="78"/>
      <c r="C102" s="174">
        <v>34100</v>
      </c>
      <c r="D102" s="175" t="s">
        <v>416</v>
      </c>
      <c r="E102" s="176"/>
      <c r="F102" s="254">
        <f>SUM(F103:F103)</f>
        <v>530400</v>
      </c>
      <c r="G102" s="254">
        <f>SUM(G103:G103)</f>
        <v>0</v>
      </c>
      <c r="H102" s="254">
        <f>SUM(H103:H103)</f>
        <v>530400</v>
      </c>
      <c r="I102" s="254">
        <f>SUM(I103:I103)</f>
        <v>0</v>
      </c>
      <c r="J102" s="254">
        <f>SUM(J103:J103)</f>
        <v>0</v>
      </c>
      <c r="K102" s="254">
        <f>SUM(K103:K103)</f>
        <v>530400</v>
      </c>
    </row>
    <row r="103" spans="1:11" x14ac:dyDescent="0.25">
      <c r="A103" s="75"/>
      <c r="B103" s="76"/>
      <c r="C103" s="78"/>
      <c r="D103" s="118">
        <v>34101</v>
      </c>
      <c r="E103" s="177" t="s">
        <v>417</v>
      </c>
      <c r="F103" s="255">
        <v>530400</v>
      </c>
      <c r="G103" s="255">
        <v>0</v>
      </c>
      <c r="H103" s="252">
        <f t="shared" si="48"/>
        <v>530400</v>
      </c>
      <c r="I103" s="255">
        <v>0</v>
      </c>
      <c r="J103" s="255">
        <v>0</v>
      </c>
      <c r="K103" s="252">
        <f t="shared" si="49"/>
        <v>530400</v>
      </c>
    </row>
    <row r="104" spans="1:11" x14ac:dyDescent="0.25">
      <c r="A104" s="75"/>
      <c r="B104" s="78"/>
      <c r="C104" s="174">
        <v>34300</v>
      </c>
      <c r="D104" s="175" t="s">
        <v>418</v>
      </c>
      <c r="E104" s="176"/>
      <c r="F104" s="254">
        <f t="shared" ref="F104:K104" si="59">SUM(F105)</f>
        <v>599040</v>
      </c>
      <c r="G104" s="254">
        <f t="shared" si="59"/>
        <v>0</v>
      </c>
      <c r="H104" s="254">
        <f t="shared" si="59"/>
        <v>599040</v>
      </c>
      <c r="I104" s="254">
        <f t="shared" si="59"/>
        <v>0</v>
      </c>
      <c r="J104" s="254">
        <f t="shared" si="59"/>
        <v>0</v>
      </c>
      <c r="K104" s="254">
        <f t="shared" si="59"/>
        <v>599040</v>
      </c>
    </row>
    <row r="105" spans="1:11" x14ac:dyDescent="0.25">
      <c r="A105" s="75"/>
      <c r="B105" s="76"/>
      <c r="C105" s="78"/>
      <c r="D105" s="118">
        <v>34302</v>
      </c>
      <c r="E105" s="177" t="s">
        <v>419</v>
      </c>
      <c r="F105" s="255">
        <v>599040</v>
      </c>
      <c r="G105" s="255">
        <v>0</v>
      </c>
      <c r="H105" s="252">
        <f t="shared" si="48"/>
        <v>599040</v>
      </c>
      <c r="I105" s="255">
        <v>0</v>
      </c>
      <c r="J105" s="255">
        <v>0</v>
      </c>
      <c r="K105" s="252">
        <f t="shared" si="49"/>
        <v>599040</v>
      </c>
    </row>
    <row r="106" spans="1:11" x14ac:dyDescent="0.25">
      <c r="A106" s="75"/>
      <c r="B106" s="119">
        <v>35000</v>
      </c>
      <c r="C106" s="120" t="s">
        <v>366</v>
      </c>
      <c r="D106" s="121"/>
      <c r="E106" s="122"/>
      <c r="F106" s="253">
        <f t="shared" ref="F106:J106" si="60">SUM(F107,F109)</f>
        <v>16570.57</v>
      </c>
      <c r="G106" s="253">
        <f t="shared" si="60"/>
        <v>0</v>
      </c>
      <c r="H106" s="253">
        <f t="shared" si="60"/>
        <v>16570.57</v>
      </c>
      <c r="I106" s="253">
        <f t="shared" si="60"/>
        <v>0</v>
      </c>
      <c r="J106" s="253">
        <f t="shared" si="60"/>
        <v>0</v>
      </c>
      <c r="K106" s="253">
        <f>SUM(K107,K109)</f>
        <v>16570.57</v>
      </c>
    </row>
    <row r="107" spans="1:11" x14ac:dyDescent="0.25">
      <c r="A107" s="75"/>
      <c r="B107" s="78"/>
      <c r="C107" s="174">
        <v>35200</v>
      </c>
      <c r="D107" s="175" t="s">
        <v>420</v>
      </c>
      <c r="E107" s="176"/>
      <c r="F107" s="254">
        <f t="shared" ref="F107:K107" si="61">SUM(F108)</f>
        <v>9692.84</v>
      </c>
      <c r="G107" s="254">
        <f t="shared" si="61"/>
        <v>0</v>
      </c>
      <c r="H107" s="254">
        <f t="shared" si="61"/>
        <v>9692.84</v>
      </c>
      <c r="I107" s="254">
        <f t="shared" si="61"/>
        <v>0</v>
      </c>
      <c r="J107" s="254">
        <f t="shared" si="61"/>
        <v>0</v>
      </c>
      <c r="K107" s="254">
        <f t="shared" si="61"/>
        <v>9692.84</v>
      </c>
    </row>
    <row r="108" spans="1:11" ht="30" x14ac:dyDescent="0.25">
      <c r="A108" s="75"/>
      <c r="B108" s="76"/>
      <c r="C108" s="78"/>
      <c r="D108" s="118">
        <v>35201</v>
      </c>
      <c r="E108" s="177" t="s">
        <v>421</v>
      </c>
      <c r="F108" s="255">
        <v>9692.84</v>
      </c>
      <c r="G108" s="255">
        <v>0</v>
      </c>
      <c r="H108" s="252">
        <f t="shared" si="48"/>
        <v>9692.84</v>
      </c>
      <c r="I108" s="255">
        <v>0</v>
      </c>
      <c r="J108" s="255">
        <v>0</v>
      </c>
      <c r="K108" s="252">
        <f t="shared" si="49"/>
        <v>9692.84</v>
      </c>
    </row>
    <row r="109" spans="1:11" x14ac:dyDescent="0.25">
      <c r="A109" s="75"/>
      <c r="B109" s="78"/>
      <c r="C109" s="174">
        <v>35800</v>
      </c>
      <c r="D109" s="175" t="s">
        <v>422</v>
      </c>
      <c r="E109" s="176"/>
      <c r="F109" s="254">
        <f>SUM(F110:F110)</f>
        <v>6877.73</v>
      </c>
      <c r="G109" s="254">
        <f>SUM(G110:G110)</f>
        <v>0</v>
      </c>
      <c r="H109" s="254">
        <f>SUM(H110:H110)</f>
        <v>6877.73</v>
      </c>
      <c r="I109" s="254">
        <f>SUM(I110:I110)</f>
        <v>0</v>
      </c>
      <c r="J109" s="254">
        <f>SUM(J110:J110)</f>
        <v>0</v>
      </c>
      <c r="K109" s="254">
        <f>SUM(K110:K110)</f>
        <v>6877.73</v>
      </c>
    </row>
    <row r="110" spans="1:11" x14ac:dyDescent="0.25">
      <c r="A110" s="75"/>
      <c r="B110" s="76"/>
      <c r="C110" s="78"/>
      <c r="D110" s="118">
        <v>35802</v>
      </c>
      <c r="E110" s="177" t="s">
        <v>423</v>
      </c>
      <c r="F110" s="255">
        <v>6877.73</v>
      </c>
      <c r="G110" s="255">
        <v>0</v>
      </c>
      <c r="H110" s="252">
        <f t="shared" si="48"/>
        <v>6877.73</v>
      </c>
      <c r="I110" s="255">
        <v>0</v>
      </c>
      <c r="J110" s="255">
        <v>0</v>
      </c>
      <c r="K110" s="252">
        <f t="shared" si="49"/>
        <v>6877.73</v>
      </c>
    </row>
    <row r="111" spans="1:11" x14ac:dyDescent="0.25">
      <c r="A111" s="75"/>
      <c r="B111" s="119">
        <v>37000</v>
      </c>
      <c r="C111" s="120" t="s">
        <v>424</v>
      </c>
      <c r="D111" s="121"/>
      <c r="E111" s="122"/>
      <c r="F111" s="253">
        <f t="shared" ref="F111:G111" si="62">SUM(F112,F114,F116,F119)</f>
        <v>595702</v>
      </c>
      <c r="G111" s="253">
        <f t="shared" si="62"/>
        <v>0</v>
      </c>
      <c r="H111" s="253">
        <f>SUM(H112,H114,H116,H119)</f>
        <v>595702</v>
      </c>
      <c r="I111" s="253">
        <f t="shared" ref="I111:K111" si="63">SUM(I112,I114,I116,I119)</f>
        <v>3204</v>
      </c>
      <c r="J111" s="253">
        <f t="shared" si="63"/>
        <v>1422</v>
      </c>
      <c r="K111" s="253">
        <f t="shared" si="63"/>
        <v>592498</v>
      </c>
    </row>
    <row r="112" spans="1:11" x14ac:dyDescent="0.25">
      <c r="A112" s="75"/>
      <c r="B112" s="78"/>
      <c r="C112" s="174">
        <v>37100</v>
      </c>
      <c r="D112" s="175" t="s">
        <v>425</v>
      </c>
      <c r="E112" s="176"/>
      <c r="F112" s="254">
        <f t="shared" ref="F112:K112" si="64">SUM(F113)</f>
        <v>18720</v>
      </c>
      <c r="G112" s="254">
        <f t="shared" si="64"/>
        <v>0</v>
      </c>
      <c r="H112" s="254">
        <f t="shared" si="64"/>
        <v>18720</v>
      </c>
      <c r="I112" s="254">
        <f t="shared" si="64"/>
        <v>0</v>
      </c>
      <c r="J112" s="254">
        <f t="shared" si="64"/>
        <v>0</v>
      </c>
      <c r="K112" s="254">
        <f t="shared" si="64"/>
        <v>18720</v>
      </c>
    </row>
    <row r="113" spans="1:11" x14ac:dyDescent="0.25">
      <c r="A113" s="75"/>
      <c r="B113" s="76"/>
      <c r="C113" s="78"/>
      <c r="D113" s="118">
        <v>37101</v>
      </c>
      <c r="E113" s="177" t="s">
        <v>425</v>
      </c>
      <c r="F113" s="255">
        <v>18720</v>
      </c>
      <c r="G113" s="255">
        <v>0</v>
      </c>
      <c r="H113" s="252">
        <f t="shared" ref="H113:H125" si="65">F113+G113</f>
        <v>18720</v>
      </c>
      <c r="I113" s="255">
        <v>0</v>
      </c>
      <c r="J113" s="255">
        <v>0</v>
      </c>
      <c r="K113" s="252">
        <f t="shared" ref="K113:K125" si="66">H113-I113</f>
        <v>18720</v>
      </c>
    </row>
    <row r="114" spans="1:11" x14ac:dyDescent="0.25">
      <c r="A114" s="75"/>
      <c r="B114" s="78"/>
      <c r="C114" s="174">
        <v>37200</v>
      </c>
      <c r="D114" s="175" t="s">
        <v>426</v>
      </c>
      <c r="E114" s="176"/>
      <c r="F114" s="254">
        <f>SUM(F115:F115)</f>
        <v>832</v>
      </c>
      <c r="G114" s="254">
        <f>SUM(G115:G115)</f>
        <v>0</v>
      </c>
      <c r="H114" s="254">
        <f>SUM(H115:H115)</f>
        <v>832</v>
      </c>
      <c r="I114" s="254">
        <f>SUM(I115:I115)</f>
        <v>0</v>
      </c>
      <c r="J114" s="254">
        <f>SUM(J115:J115)</f>
        <v>0</v>
      </c>
      <c r="K114" s="254">
        <f>SUM(K115:K115)</f>
        <v>832</v>
      </c>
    </row>
    <row r="115" spans="1:11" x14ac:dyDescent="0.25">
      <c r="A115" s="75"/>
      <c r="B115" s="76"/>
      <c r="C115" s="78"/>
      <c r="D115" s="118">
        <v>37201</v>
      </c>
      <c r="E115" s="177" t="s">
        <v>426</v>
      </c>
      <c r="F115" s="255">
        <v>832</v>
      </c>
      <c r="G115" s="255">
        <v>0</v>
      </c>
      <c r="H115" s="252">
        <f t="shared" si="65"/>
        <v>832</v>
      </c>
      <c r="I115" s="255">
        <v>0</v>
      </c>
      <c r="J115" s="255">
        <v>0</v>
      </c>
      <c r="K115" s="252">
        <f t="shared" si="66"/>
        <v>832</v>
      </c>
    </row>
    <row r="116" spans="1:11" x14ac:dyDescent="0.25">
      <c r="A116" s="75"/>
      <c r="B116" s="78"/>
      <c r="C116" s="174">
        <v>37500</v>
      </c>
      <c r="D116" s="175" t="s">
        <v>427</v>
      </c>
      <c r="E116" s="176"/>
      <c r="F116" s="254">
        <f t="shared" ref="F116:K116" si="67">SUM(F117:F118)</f>
        <v>207550</v>
      </c>
      <c r="G116" s="254">
        <f t="shared" si="67"/>
        <v>0</v>
      </c>
      <c r="H116" s="254">
        <f t="shared" si="67"/>
        <v>207550</v>
      </c>
      <c r="I116" s="254">
        <f t="shared" si="67"/>
        <v>0</v>
      </c>
      <c r="J116" s="254">
        <f t="shared" si="67"/>
        <v>0</v>
      </c>
      <c r="K116" s="254">
        <f t="shared" si="67"/>
        <v>207550</v>
      </c>
    </row>
    <row r="117" spans="1:11" x14ac:dyDescent="0.25">
      <c r="A117" s="75"/>
      <c r="B117" s="76"/>
      <c r="C117" s="78"/>
      <c r="D117" s="118">
        <v>37501</v>
      </c>
      <c r="E117" s="177" t="s">
        <v>427</v>
      </c>
      <c r="F117" s="255">
        <v>79950</v>
      </c>
      <c r="G117" s="255">
        <v>0</v>
      </c>
      <c r="H117" s="252">
        <f t="shared" si="65"/>
        <v>79950</v>
      </c>
      <c r="I117" s="255">
        <v>0</v>
      </c>
      <c r="J117" s="255">
        <v>0</v>
      </c>
      <c r="K117" s="252">
        <f t="shared" si="66"/>
        <v>79950</v>
      </c>
    </row>
    <row r="118" spans="1:11" x14ac:dyDescent="0.25">
      <c r="A118" s="75"/>
      <c r="B118" s="76"/>
      <c r="C118" s="78"/>
      <c r="D118" s="118">
        <v>37502</v>
      </c>
      <c r="E118" s="177" t="s">
        <v>428</v>
      </c>
      <c r="F118" s="255">
        <v>127600</v>
      </c>
      <c r="G118" s="255">
        <v>0</v>
      </c>
      <c r="H118" s="252">
        <f t="shared" si="65"/>
        <v>127600</v>
      </c>
      <c r="I118" s="255">
        <v>0</v>
      </c>
      <c r="J118" s="255">
        <v>0</v>
      </c>
      <c r="K118" s="252">
        <f t="shared" si="66"/>
        <v>127600</v>
      </c>
    </row>
    <row r="119" spans="1:11" x14ac:dyDescent="0.25">
      <c r="A119" s="75"/>
      <c r="B119" s="78"/>
      <c r="C119" s="174">
        <v>37900</v>
      </c>
      <c r="D119" s="175" t="s">
        <v>429</v>
      </c>
      <c r="E119" s="176"/>
      <c r="F119" s="254">
        <f t="shared" ref="F119:K119" si="68">SUM(F120:F121)</f>
        <v>368600</v>
      </c>
      <c r="G119" s="254">
        <f t="shared" si="68"/>
        <v>0</v>
      </c>
      <c r="H119" s="254">
        <f t="shared" si="68"/>
        <v>368600</v>
      </c>
      <c r="I119" s="254">
        <f t="shared" si="68"/>
        <v>3204</v>
      </c>
      <c r="J119" s="254">
        <f t="shared" si="68"/>
        <v>1422</v>
      </c>
      <c r="K119" s="254">
        <f t="shared" si="68"/>
        <v>365396</v>
      </c>
    </row>
    <row r="120" spans="1:11" x14ac:dyDescent="0.25">
      <c r="A120" s="75"/>
      <c r="B120" s="76"/>
      <c r="C120" s="78"/>
      <c r="D120" s="118">
        <v>37092</v>
      </c>
      <c r="E120" s="177" t="s">
        <v>430</v>
      </c>
      <c r="F120" s="255">
        <v>27705.599999999999</v>
      </c>
      <c r="G120" s="255">
        <v>0</v>
      </c>
      <c r="H120" s="252">
        <f t="shared" si="65"/>
        <v>27705.599999999999</v>
      </c>
      <c r="I120" s="255">
        <v>3204</v>
      </c>
      <c r="J120" s="255">
        <v>1422</v>
      </c>
      <c r="K120" s="252">
        <f t="shared" si="66"/>
        <v>24501.599999999999</v>
      </c>
    </row>
    <row r="121" spans="1:11" x14ac:dyDescent="0.25">
      <c r="A121" s="75"/>
      <c r="B121" s="76"/>
      <c r="C121" s="78"/>
      <c r="D121" s="118">
        <v>37903</v>
      </c>
      <c r="E121" s="177" t="s">
        <v>431</v>
      </c>
      <c r="F121" s="255">
        <v>340894.4</v>
      </c>
      <c r="G121" s="255">
        <v>0</v>
      </c>
      <c r="H121" s="252">
        <f t="shared" si="65"/>
        <v>340894.4</v>
      </c>
      <c r="I121" s="255">
        <v>0</v>
      </c>
      <c r="J121" s="255">
        <v>0</v>
      </c>
      <c r="K121" s="252">
        <f t="shared" si="66"/>
        <v>340894.4</v>
      </c>
    </row>
    <row r="122" spans="1:11" x14ac:dyDescent="0.25">
      <c r="A122" s="75"/>
      <c r="B122" s="119">
        <v>38000</v>
      </c>
      <c r="C122" s="120" t="s">
        <v>432</v>
      </c>
      <c r="D122" s="121"/>
      <c r="E122" s="122"/>
      <c r="F122" s="253">
        <f t="shared" ref="F122:K122" si="69">SUM(F123)</f>
        <v>54600</v>
      </c>
      <c r="G122" s="253">
        <f t="shared" si="69"/>
        <v>0</v>
      </c>
      <c r="H122" s="253">
        <f t="shared" si="69"/>
        <v>54600</v>
      </c>
      <c r="I122" s="253">
        <f t="shared" ref="I122:J122" si="70">SUM(I123)</f>
        <v>0</v>
      </c>
      <c r="J122" s="253">
        <f t="shared" si="70"/>
        <v>0</v>
      </c>
      <c r="K122" s="253">
        <f t="shared" si="69"/>
        <v>54600</v>
      </c>
    </row>
    <row r="123" spans="1:11" x14ac:dyDescent="0.25">
      <c r="A123" s="75"/>
      <c r="B123" s="78"/>
      <c r="C123" s="174">
        <v>38500</v>
      </c>
      <c r="D123" s="175" t="s">
        <v>433</v>
      </c>
      <c r="E123" s="176"/>
      <c r="F123" s="254">
        <f t="shared" ref="F123:K123" si="71">SUM(F124:F125)</f>
        <v>54600</v>
      </c>
      <c r="G123" s="254">
        <f t="shared" si="71"/>
        <v>0</v>
      </c>
      <c r="H123" s="254">
        <f t="shared" si="71"/>
        <v>54600</v>
      </c>
      <c r="I123" s="254">
        <f t="shared" si="71"/>
        <v>0</v>
      </c>
      <c r="J123" s="254">
        <f t="shared" si="71"/>
        <v>0</v>
      </c>
      <c r="K123" s="254">
        <f t="shared" si="71"/>
        <v>54600</v>
      </c>
    </row>
    <row r="124" spans="1:11" x14ac:dyDescent="0.25">
      <c r="A124" s="75"/>
      <c r="B124" s="76"/>
      <c r="C124" s="78"/>
      <c r="D124" s="118">
        <v>38501</v>
      </c>
      <c r="E124" s="177" t="s">
        <v>434</v>
      </c>
      <c r="F124" s="255">
        <v>41600</v>
      </c>
      <c r="G124" s="255">
        <v>0</v>
      </c>
      <c r="H124" s="252">
        <f t="shared" si="65"/>
        <v>41600</v>
      </c>
      <c r="I124" s="255">
        <v>0</v>
      </c>
      <c r="J124" s="255">
        <v>0</v>
      </c>
      <c r="K124" s="252">
        <f t="shared" si="66"/>
        <v>41600</v>
      </c>
    </row>
    <row r="125" spans="1:11" x14ac:dyDescent="0.25">
      <c r="A125" s="75"/>
      <c r="B125" s="76"/>
      <c r="C125" s="78"/>
      <c r="D125" s="118">
        <v>38503</v>
      </c>
      <c r="E125" s="177" t="s">
        <v>433</v>
      </c>
      <c r="F125" s="255">
        <v>13000</v>
      </c>
      <c r="G125" s="255">
        <v>0</v>
      </c>
      <c r="H125" s="252">
        <f t="shared" si="65"/>
        <v>13000</v>
      </c>
      <c r="I125" s="255">
        <v>0</v>
      </c>
      <c r="J125" s="255">
        <v>0</v>
      </c>
      <c r="K125" s="252">
        <f t="shared" si="66"/>
        <v>13000</v>
      </c>
    </row>
    <row r="126" spans="1:11" ht="15.75" thickBot="1" x14ac:dyDescent="0.3">
      <c r="A126" s="179"/>
      <c r="B126" s="79"/>
      <c r="C126" s="180"/>
      <c r="D126" s="181"/>
      <c r="E126" s="182"/>
      <c r="F126" s="256"/>
      <c r="G126" s="256"/>
      <c r="H126" s="256"/>
      <c r="I126" s="256"/>
      <c r="J126" s="256"/>
      <c r="K126" s="256"/>
    </row>
    <row r="127" spans="1:11" x14ac:dyDescent="0.25">
      <c r="A127" s="183"/>
      <c r="B127" s="183"/>
      <c r="C127" s="183"/>
      <c r="D127" s="183"/>
      <c r="E127" s="184"/>
      <c r="F127" s="183"/>
      <c r="G127" s="183"/>
      <c r="H127" s="183"/>
      <c r="I127" s="183"/>
      <c r="J127" s="183"/>
      <c r="K127" s="183"/>
    </row>
    <row r="128" spans="1:11" x14ac:dyDescent="0.25">
      <c r="A128" s="183"/>
      <c r="B128" s="183"/>
      <c r="C128" s="183"/>
      <c r="D128" s="183"/>
      <c r="E128" s="184"/>
      <c r="F128" s="183"/>
      <c r="G128" s="183"/>
      <c r="H128" s="183"/>
      <c r="I128" s="183"/>
      <c r="J128" s="183"/>
      <c r="K128" s="183"/>
    </row>
    <row r="129" spans="1:11" x14ac:dyDescent="0.25">
      <c r="A129" s="183"/>
      <c r="B129" s="183"/>
      <c r="C129" s="183"/>
      <c r="D129" s="183"/>
      <c r="E129" s="184"/>
      <c r="F129" s="183"/>
      <c r="G129" s="183"/>
      <c r="H129" s="183"/>
      <c r="I129" s="183"/>
      <c r="J129" s="183"/>
      <c r="K129" s="183"/>
    </row>
    <row r="130" spans="1:11" x14ac:dyDescent="0.25">
      <c r="A130" s="183"/>
      <c r="B130" s="183"/>
      <c r="C130" s="183"/>
      <c r="D130" s="183"/>
      <c r="E130" s="184"/>
      <c r="F130" s="183"/>
      <c r="G130" s="183"/>
      <c r="H130" s="183"/>
      <c r="I130" s="183"/>
      <c r="J130" s="183"/>
      <c r="K130" s="183"/>
    </row>
    <row r="131" spans="1:11" x14ac:dyDescent="0.25">
      <c r="A131" s="183"/>
      <c r="B131" s="183"/>
      <c r="C131" s="183"/>
      <c r="D131" s="183"/>
      <c r="E131" s="184"/>
      <c r="F131" s="183"/>
      <c r="G131" s="183"/>
      <c r="H131" s="183"/>
      <c r="I131" s="183"/>
      <c r="J131" s="183"/>
      <c r="K131" s="183"/>
    </row>
    <row r="132" spans="1:11" x14ac:dyDescent="0.25">
      <c r="A132" s="183"/>
      <c r="B132" s="183"/>
      <c r="C132" s="183"/>
      <c r="D132" s="183"/>
      <c r="E132" s="184"/>
      <c r="F132" s="183"/>
      <c r="G132" s="183"/>
      <c r="H132" s="183"/>
      <c r="I132" s="183"/>
      <c r="J132" s="183"/>
      <c r="K132" s="183"/>
    </row>
    <row r="133" spans="1:11" x14ac:dyDescent="0.25">
      <c r="A133" s="183"/>
      <c r="B133" s="183"/>
      <c r="C133" s="183"/>
      <c r="D133" s="183"/>
      <c r="E133" s="184"/>
      <c r="F133" s="183"/>
      <c r="G133" s="183"/>
      <c r="H133" s="183"/>
      <c r="I133" s="183"/>
      <c r="J133" s="183"/>
      <c r="K133" s="183"/>
    </row>
    <row r="134" spans="1:11" x14ac:dyDescent="0.25">
      <c r="A134" s="183"/>
      <c r="B134" s="183"/>
      <c r="C134" s="183"/>
      <c r="D134" s="183"/>
      <c r="E134" s="184"/>
      <c r="F134" s="183"/>
      <c r="G134" s="183"/>
      <c r="H134" s="183"/>
      <c r="I134" s="183"/>
      <c r="J134" s="183"/>
      <c r="K134" s="183"/>
    </row>
    <row r="135" spans="1:11" x14ac:dyDescent="0.25">
      <c r="A135" s="183"/>
      <c r="B135" s="183"/>
      <c r="C135" s="183"/>
      <c r="D135" s="183"/>
      <c r="E135" s="184"/>
      <c r="F135" s="183"/>
      <c r="G135" s="183"/>
      <c r="H135" s="183"/>
      <c r="I135" s="183"/>
      <c r="J135" s="183"/>
      <c r="K135" s="183"/>
    </row>
    <row r="136" spans="1:11" x14ac:dyDescent="0.25">
      <c r="A136" s="183"/>
      <c r="B136" s="183"/>
      <c r="C136" s="183"/>
      <c r="D136" s="183"/>
      <c r="E136" s="184"/>
      <c r="F136" s="183"/>
      <c r="G136" s="183"/>
      <c r="H136" s="183"/>
      <c r="I136" s="183"/>
      <c r="J136" s="183"/>
      <c r="K136" s="183"/>
    </row>
    <row r="137" spans="1:11" x14ac:dyDescent="0.25">
      <c r="A137" s="183"/>
      <c r="B137" s="183"/>
      <c r="C137" s="183"/>
      <c r="D137" s="183"/>
      <c r="E137" s="184"/>
      <c r="F137" s="183"/>
      <c r="G137" s="183"/>
      <c r="H137" s="183"/>
      <c r="I137" s="183"/>
      <c r="J137" s="183"/>
      <c r="K137" s="183"/>
    </row>
    <row r="138" spans="1:11" x14ac:dyDescent="0.25">
      <c r="A138" s="183"/>
      <c r="B138" s="183"/>
      <c r="C138" s="183"/>
      <c r="D138" s="183"/>
      <c r="E138" s="184"/>
      <c r="F138" s="183"/>
      <c r="G138" s="183"/>
      <c r="H138" s="183"/>
      <c r="I138" s="183"/>
      <c r="J138" s="183"/>
      <c r="K138" s="183"/>
    </row>
    <row r="139" spans="1:11" x14ac:dyDescent="0.25">
      <c r="B139" s="80"/>
    </row>
    <row r="140" spans="1:11" x14ac:dyDescent="0.25">
      <c r="B140" s="80"/>
    </row>
    <row r="141" spans="1:11" x14ac:dyDescent="0.25">
      <c r="B141" s="80"/>
    </row>
    <row r="142" spans="1:11" x14ac:dyDescent="0.25">
      <c r="B142" s="80"/>
    </row>
    <row r="143" spans="1:11" x14ac:dyDescent="0.25">
      <c r="B143" s="80"/>
    </row>
    <row r="144" spans="1:11" x14ac:dyDescent="0.25">
      <c r="B144" s="80"/>
    </row>
    <row r="145" spans="2:2" x14ac:dyDescent="0.25">
      <c r="B145" s="80"/>
    </row>
    <row r="146" spans="2:2" x14ac:dyDescent="0.25">
      <c r="B146" s="80"/>
    </row>
    <row r="147" spans="2:2" x14ac:dyDescent="0.25">
      <c r="B147" s="80"/>
    </row>
    <row r="148" spans="2:2" x14ac:dyDescent="0.25">
      <c r="B148" s="80"/>
    </row>
    <row r="149" spans="2:2" x14ac:dyDescent="0.25">
      <c r="B149" s="80"/>
    </row>
    <row r="150" spans="2:2" x14ac:dyDescent="0.25">
      <c r="B150" s="80"/>
    </row>
    <row r="151" spans="2:2" x14ac:dyDescent="0.25">
      <c r="B151" s="80"/>
    </row>
    <row r="152" spans="2:2" x14ac:dyDescent="0.25">
      <c r="B152" s="80"/>
    </row>
    <row r="153" spans="2:2" x14ac:dyDescent="0.25">
      <c r="B153" s="80"/>
    </row>
    <row r="154" spans="2:2" x14ac:dyDescent="0.25">
      <c r="B154" s="80"/>
    </row>
    <row r="155" spans="2:2" x14ac:dyDescent="0.25">
      <c r="B155" s="80"/>
    </row>
    <row r="156" spans="2:2" x14ac:dyDescent="0.25">
      <c r="B156" s="80"/>
    </row>
    <row r="157" spans="2:2" x14ac:dyDescent="0.25">
      <c r="B157" s="80"/>
    </row>
    <row r="158" spans="2:2" x14ac:dyDescent="0.25">
      <c r="B158" s="80"/>
    </row>
    <row r="159" spans="2:2" x14ac:dyDescent="0.25">
      <c r="B159" s="80"/>
    </row>
    <row r="160" spans="2:2" x14ac:dyDescent="0.25">
      <c r="B160" s="80"/>
    </row>
    <row r="161" spans="2:2" x14ac:dyDescent="0.25">
      <c r="B161" s="80"/>
    </row>
    <row r="162" spans="2:2" x14ac:dyDescent="0.25">
      <c r="B162" s="80"/>
    </row>
    <row r="163" spans="2:2" x14ac:dyDescent="0.25">
      <c r="B163" s="80"/>
    </row>
    <row r="164" spans="2:2" x14ac:dyDescent="0.25">
      <c r="B164" s="80"/>
    </row>
    <row r="165" spans="2:2" x14ac:dyDescent="0.25">
      <c r="B165" s="80"/>
    </row>
    <row r="166" spans="2:2" x14ac:dyDescent="0.25">
      <c r="B166" s="80"/>
    </row>
    <row r="167" spans="2:2" x14ac:dyDescent="0.25">
      <c r="B167" s="80"/>
    </row>
    <row r="168" spans="2:2" x14ac:dyDescent="0.25">
      <c r="B168" s="80"/>
    </row>
    <row r="169" spans="2:2" x14ac:dyDescent="0.25">
      <c r="B169" s="80"/>
    </row>
    <row r="170" spans="2:2" x14ac:dyDescent="0.25">
      <c r="B170" s="80"/>
    </row>
    <row r="171" spans="2:2" x14ac:dyDescent="0.25">
      <c r="B171" s="80"/>
    </row>
    <row r="172" spans="2:2" x14ac:dyDescent="0.25">
      <c r="B172" s="80"/>
    </row>
    <row r="173" spans="2:2" x14ac:dyDescent="0.25">
      <c r="B173" s="80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workbookViewId="0">
      <selection activeCell="A3" sqref="A3:C3"/>
    </sheetView>
  </sheetViews>
  <sheetFormatPr baseColWidth="10" defaultRowHeight="15" x14ac:dyDescent="0.25"/>
  <cols>
    <col min="1" max="1" width="10" style="81" customWidth="1"/>
    <col min="2" max="2" width="90.140625" style="81" customWidth="1"/>
    <col min="3" max="3" width="15.140625" style="81" customWidth="1"/>
    <col min="4" max="247" width="11.42578125" style="81"/>
    <col min="248" max="248" width="16.28515625" style="81" customWidth="1"/>
    <col min="249" max="249" width="46.5703125" style="81" customWidth="1"/>
    <col min="250" max="250" width="13.28515625" style="81" customWidth="1"/>
    <col min="251" max="251" width="13.5703125" style="81" customWidth="1"/>
    <col min="252" max="252" width="12.5703125" style="81" customWidth="1"/>
    <col min="253" max="253" width="13.5703125" style="81" customWidth="1"/>
    <col min="254" max="254" width="22.42578125" style="81" customWidth="1"/>
    <col min="255" max="503" width="11.42578125" style="81"/>
    <col min="504" max="504" width="16.28515625" style="81" customWidth="1"/>
    <col min="505" max="505" width="46.5703125" style="81" customWidth="1"/>
    <col min="506" max="506" width="13.28515625" style="81" customWidth="1"/>
    <col min="507" max="507" width="13.5703125" style="81" customWidth="1"/>
    <col min="508" max="508" width="12.5703125" style="81" customWidth="1"/>
    <col min="509" max="509" width="13.5703125" style="81" customWidth="1"/>
    <col min="510" max="510" width="22.42578125" style="81" customWidth="1"/>
    <col min="511" max="759" width="11.42578125" style="81"/>
    <col min="760" max="760" width="16.28515625" style="81" customWidth="1"/>
    <col min="761" max="761" width="46.5703125" style="81" customWidth="1"/>
    <col min="762" max="762" width="13.28515625" style="81" customWidth="1"/>
    <col min="763" max="763" width="13.5703125" style="81" customWidth="1"/>
    <col min="764" max="764" width="12.5703125" style="81" customWidth="1"/>
    <col min="765" max="765" width="13.5703125" style="81" customWidth="1"/>
    <col min="766" max="766" width="22.42578125" style="81" customWidth="1"/>
    <col min="767" max="1015" width="11.42578125" style="81"/>
    <col min="1016" max="1016" width="16.28515625" style="81" customWidth="1"/>
    <col min="1017" max="1017" width="46.5703125" style="81" customWidth="1"/>
    <col min="1018" max="1018" width="13.28515625" style="81" customWidth="1"/>
    <col min="1019" max="1019" width="13.5703125" style="81" customWidth="1"/>
    <col min="1020" max="1020" width="12.5703125" style="81" customWidth="1"/>
    <col min="1021" max="1021" width="13.5703125" style="81" customWidth="1"/>
    <col min="1022" max="1022" width="22.42578125" style="81" customWidth="1"/>
    <col min="1023" max="1271" width="11.42578125" style="81"/>
    <col min="1272" max="1272" width="16.28515625" style="81" customWidth="1"/>
    <col min="1273" max="1273" width="46.5703125" style="81" customWidth="1"/>
    <col min="1274" max="1274" width="13.28515625" style="81" customWidth="1"/>
    <col min="1275" max="1275" width="13.5703125" style="81" customWidth="1"/>
    <col min="1276" max="1276" width="12.5703125" style="81" customWidth="1"/>
    <col min="1277" max="1277" width="13.5703125" style="81" customWidth="1"/>
    <col min="1278" max="1278" width="22.42578125" style="81" customWidth="1"/>
    <col min="1279" max="1527" width="11.42578125" style="81"/>
    <col min="1528" max="1528" width="16.28515625" style="81" customWidth="1"/>
    <col min="1529" max="1529" width="46.5703125" style="81" customWidth="1"/>
    <col min="1530" max="1530" width="13.28515625" style="81" customWidth="1"/>
    <col min="1531" max="1531" width="13.5703125" style="81" customWidth="1"/>
    <col min="1532" max="1532" width="12.5703125" style="81" customWidth="1"/>
    <col min="1533" max="1533" width="13.5703125" style="81" customWidth="1"/>
    <col min="1534" max="1534" width="22.42578125" style="81" customWidth="1"/>
    <col min="1535" max="1783" width="11.42578125" style="81"/>
    <col min="1784" max="1784" width="16.28515625" style="81" customWidth="1"/>
    <col min="1785" max="1785" width="46.5703125" style="81" customWidth="1"/>
    <col min="1786" max="1786" width="13.28515625" style="81" customWidth="1"/>
    <col min="1787" max="1787" width="13.5703125" style="81" customWidth="1"/>
    <col min="1788" max="1788" width="12.5703125" style="81" customWidth="1"/>
    <col min="1789" max="1789" width="13.5703125" style="81" customWidth="1"/>
    <col min="1790" max="1790" width="22.42578125" style="81" customWidth="1"/>
    <col min="1791" max="2039" width="11.42578125" style="81"/>
    <col min="2040" max="2040" width="16.28515625" style="81" customWidth="1"/>
    <col min="2041" max="2041" width="46.5703125" style="81" customWidth="1"/>
    <col min="2042" max="2042" width="13.28515625" style="81" customWidth="1"/>
    <col min="2043" max="2043" width="13.5703125" style="81" customWidth="1"/>
    <col min="2044" max="2044" width="12.5703125" style="81" customWidth="1"/>
    <col min="2045" max="2045" width="13.5703125" style="81" customWidth="1"/>
    <col min="2046" max="2046" width="22.42578125" style="81" customWidth="1"/>
    <col min="2047" max="2295" width="11.42578125" style="81"/>
    <col min="2296" max="2296" width="16.28515625" style="81" customWidth="1"/>
    <col min="2297" max="2297" width="46.5703125" style="81" customWidth="1"/>
    <col min="2298" max="2298" width="13.28515625" style="81" customWidth="1"/>
    <col min="2299" max="2299" width="13.5703125" style="81" customWidth="1"/>
    <col min="2300" max="2300" width="12.5703125" style="81" customWidth="1"/>
    <col min="2301" max="2301" width="13.5703125" style="81" customWidth="1"/>
    <col min="2302" max="2302" width="22.42578125" style="81" customWidth="1"/>
    <col min="2303" max="2551" width="11.42578125" style="81"/>
    <col min="2552" max="2552" width="16.28515625" style="81" customWidth="1"/>
    <col min="2553" max="2553" width="46.5703125" style="81" customWidth="1"/>
    <col min="2554" max="2554" width="13.28515625" style="81" customWidth="1"/>
    <col min="2555" max="2555" width="13.5703125" style="81" customWidth="1"/>
    <col min="2556" max="2556" width="12.5703125" style="81" customWidth="1"/>
    <col min="2557" max="2557" width="13.5703125" style="81" customWidth="1"/>
    <col min="2558" max="2558" width="22.42578125" style="81" customWidth="1"/>
    <col min="2559" max="2807" width="11.42578125" style="81"/>
    <col min="2808" max="2808" width="16.28515625" style="81" customWidth="1"/>
    <col min="2809" max="2809" width="46.5703125" style="81" customWidth="1"/>
    <col min="2810" max="2810" width="13.28515625" style="81" customWidth="1"/>
    <col min="2811" max="2811" width="13.5703125" style="81" customWidth="1"/>
    <col min="2812" max="2812" width="12.5703125" style="81" customWidth="1"/>
    <col min="2813" max="2813" width="13.5703125" style="81" customWidth="1"/>
    <col min="2814" max="2814" width="22.42578125" style="81" customWidth="1"/>
    <col min="2815" max="3063" width="11.42578125" style="81"/>
    <col min="3064" max="3064" width="16.28515625" style="81" customWidth="1"/>
    <col min="3065" max="3065" width="46.5703125" style="81" customWidth="1"/>
    <col min="3066" max="3066" width="13.28515625" style="81" customWidth="1"/>
    <col min="3067" max="3067" width="13.5703125" style="81" customWidth="1"/>
    <col min="3068" max="3068" width="12.5703125" style="81" customWidth="1"/>
    <col min="3069" max="3069" width="13.5703125" style="81" customWidth="1"/>
    <col min="3070" max="3070" width="22.42578125" style="81" customWidth="1"/>
    <col min="3071" max="3319" width="11.42578125" style="81"/>
    <col min="3320" max="3320" width="16.28515625" style="81" customWidth="1"/>
    <col min="3321" max="3321" width="46.5703125" style="81" customWidth="1"/>
    <col min="3322" max="3322" width="13.28515625" style="81" customWidth="1"/>
    <col min="3323" max="3323" width="13.5703125" style="81" customWidth="1"/>
    <col min="3324" max="3324" width="12.5703125" style="81" customWidth="1"/>
    <col min="3325" max="3325" width="13.5703125" style="81" customWidth="1"/>
    <col min="3326" max="3326" width="22.42578125" style="81" customWidth="1"/>
    <col min="3327" max="3575" width="11.42578125" style="81"/>
    <col min="3576" max="3576" width="16.28515625" style="81" customWidth="1"/>
    <col min="3577" max="3577" width="46.5703125" style="81" customWidth="1"/>
    <col min="3578" max="3578" width="13.28515625" style="81" customWidth="1"/>
    <col min="3579" max="3579" width="13.5703125" style="81" customWidth="1"/>
    <col min="3580" max="3580" width="12.5703125" style="81" customWidth="1"/>
    <col min="3581" max="3581" width="13.5703125" style="81" customWidth="1"/>
    <col min="3582" max="3582" width="22.42578125" style="81" customWidth="1"/>
    <col min="3583" max="3831" width="11.42578125" style="81"/>
    <col min="3832" max="3832" width="16.28515625" style="81" customWidth="1"/>
    <col min="3833" max="3833" width="46.5703125" style="81" customWidth="1"/>
    <col min="3834" max="3834" width="13.28515625" style="81" customWidth="1"/>
    <col min="3835" max="3835" width="13.5703125" style="81" customWidth="1"/>
    <col min="3836" max="3836" width="12.5703125" style="81" customWidth="1"/>
    <col min="3837" max="3837" width="13.5703125" style="81" customWidth="1"/>
    <col min="3838" max="3838" width="22.42578125" style="81" customWidth="1"/>
    <col min="3839" max="4087" width="11.42578125" style="81"/>
    <col min="4088" max="4088" width="16.28515625" style="81" customWidth="1"/>
    <col min="4089" max="4089" width="46.5703125" style="81" customWidth="1"/>
    <col min="4090" max="4090" width="13.28515625" style="81" customWidth="1"/>
    <col min="4091" max="4091" width="13.5703125" style="81" customWidth="1"/>
    <col min="4092" max="4092" width="12.5703125" style="81" customWidth="1"/>
    <col min="4093" max="4093" width="13.5703125" style="81" customWidth="1"/>
    <col min="4094" max="4094" width="22.42578125" style="81" customWidth="1"/>
    <col min="4095" max="4343" width="11.42578125" style="81"/>
    <col min="4344" max="4344" width="16.28515625" style="81" customWidth="1"/>
    <col min="4345" max="4345" width="46.5703125" style="81" customWidth="1"/>
    <col min="4346" max="4346" width="13.28515625" style="81" customWidth="1"/>
    <col min="4347" max="4347" width="13.5703125" style="81" customWidth="1"/>
    <col min="4348" max="4348" width="12.5703125" style="81" customWidth="1"/>
    <col min="4349" max="4349" width="13.5703125" style="81" customWidth="1"/>
    <col min="4350" max="4350" width="22.42578125" style="81" customWidth="1"/>
    <col min="4351" max="4599" width="11.42578125" style="81"/>
    <col min="4600" max="4600" width="16.28515625" style="81" customWidth="1"/>
    <col min="4601" max="4601" width="46.5703125" style="81" customWidth="1"/>
    <col min="4602" max="4602" width="13.28515625" style="81" customWidth="1"/>
    <col min="4603" max="4603" width="13.5703125" style="81" customWidth="1"/>
    <col min="4604" max="4604" width="12.5703125" style="81" customWidth="1"/>
    <col min="4605" max="4605" width="13.5703125" style="81" customWidth="1"/>
    <col min="4606" max="4606" width="22.42578125" style="81" customWidth="1"/>
    <col min="4607" max="4855" width="11.42578125" style="81"/>
    <col min="4856" max="4856" width="16.28515625" style="81" customWidth="1"/>
    <col min="4857" max="4857" width="46.5703125" style="81" customWidth="1"/>
    <col min="4858" max="4858" width="13.28515625" style="81" customWidth="1"/>
    <col min="4859" max="4859" width="13.5703125" style="81" customWidth="1"/>
    <col min="4860" max="4860" width="12.5703125" style="81" customWidth="1"/>
    <col min="4861" max="4861" width="13.5703125" style="81" customWidth="1"/>
    <col min="4862" max="4862" width="22.42578125" style="81" customWidth="1"/>
    <col min="4863" max="5111" width="11.42578125" style="81"/>
    <col min="5112" max="5112" width="16.28515625" style="81" customWidth="1"/>
    <col min="5113" max="5113" width="46.5703125" style="81" customWidth="1"/>
    <col min="5114" max="5114" width="13.28515625" style="81" customWidth="1"/>
    <col min="5115" max="5115" width="13.5703125" style="81" customWidth="1"/>
    <col min="5116" max="5116" width="12.5703125" style="81" customWidth="1"/>
    <col min="5117" max="5117" width="13.5703125" style="81" customWidth="1"/>
    <col min="5118" max="5118" width="22.42578125" style="81" customWidth="1"/>
    <col min="5119" max="5367" width="11.42578125" style="81"/>
    <col min="5368" max="5368" width="16.28515625" style="81" customWidth="1"/>
    <col min="5369" max="5369" width="46.5703125" style="81" customWidth="1"/>
    <col min="5370" max="5370" width="13.28515625" style="81" customWidth="1"/>
    <col min="5371" max="5371" width="13.5703125" style="81" customWidth="1"/>
    <col min="5372" max="5372" width="12.5703125" style="81" customWidth="1"/>
    <col min="5373" max="5373" width="13.5703125" style="81" customWidth="1"/>
    <col min="5374" max="5374" width="22.42578125" style="81" customWidth="1"/>
    <col min="5375" max="5623" width="11.42578125" style="81"/>
    <col min="5624" max="5624" width="16.28515625" style="81" customWidth="1"/>
    <col min="5625" max="5625" width="46.5703125" style="81" customWidth="1"/>
    <col min="5626" max="5626" width="13.28515625" style="81" customWidth="1"/>
    <col min="5627" max="5627" width="13.5703125" style="81" customWidth="1"/>
    <col min="5628" max="5628" width="12.5703125" style="81" customWidth="1"/>
    <col min="5629" max="5629" width="13.5703125" style="81" customWidth="1"/>
    <col min="5630" max="5630" width="22.42578125" style="81" customWidth="1"/>
    <col min="5631" max="5879" width="11.42578125" style="81"/>
    <col min="5880" max="5880" width="16.28515625" style="81" customWidth="1"/>
    <col min="5881" max="5881" width="46.5703125" style="81" customWidth="1"/>
    <col min="5882" max="5882" width="13.28515625" style="81" customWidth="1"/>
    <col min="5883" max="5883" width="13.5703125" style="81" customWidth="1"/>
    <col min="5884" max="5884" width="12.5703125" style="81" customWidth="1"/>
    <col min="5885" max="5885" width="13.5703125" style="81" customWidth="1"/>
    <col min="5886" max="5886" width="22.42578125" style="81" customWidth="1"/>
    <col min="5887" max="6135" width="11.42578125" style="81"/>
    <col min="6136" max="6136" width="16.28515625" style="81" customWidth="1"/>
    <col min="6137" max="6137" width="46.5703125" style="81" customWidth="1"/>
    <col min="6138" max="6138" width="13.28515625" style="81" customWidth="1"/>
    <col min="6139" max="6139" width="13.5703125" style="81" customWidth="1"/>
    <col min="6140" max="6140" width="12.5703125" style="81" customWidth="1"/>
    <col min="6141" max="6141" width="13.5703125" style="81" customWidth="1"/>
    <col min="6142" max="6142" width="22.42578125" style="81" customWidth="1"/>
    <col min="6143" max="6391" width="11.42578125" style="81"/>
    <col min="6392" max="6392" width="16.28515625" style="81" customWidth="1"/>
    <col min="6393" max="6393" width="46.5703125" style="81" customWidth="1"/>
    <col min="6394" max="6394" width="13.28515625" style="81" customWidth="1"/>
    <col min="6395" max="6395" width="13.5703125" style="81" customWidth="1"/>
    <col min="6396" max="6396" width="12.5703125" style="81" customWidth="1"/>
    <col min="6397" max="6397" width="13.5703125" style="81" customWidth="1"/>
    <col min="6398" max="6398" width="22.42578125" style="81" customWidth="1"/>
    <col min="6399" max="6647" width="11.42578125" style="81"/>
    <col min="6648" max="6648" width="16.28515625" style="81" customWidth="1"/>
    <col min="6649" max="6649" width="46.5703125" style="81" customWidth="1"/>
    <col min="6650" max="6650" width="13.28515625" style="81" customWidth="1"/>
    <col min="6651" max="6651" width="13.5703125" style="81" customWidth="1"/>
    <col min="6652" max="6652" width="12.5703125" style="81" customWidth="1"/>
    <col min="6653" max="6653" width="13.5703125" style="81" customWidth="1"/>
    <col min="6654" max="6654" width="22.42578125" style="81" customWidth="1"/>
    <col min="6655" max="6903" width="11.42578125" style="81"/>
    <col min="6904" max="6904" width="16.28515625" style="81" customWidth="1"/>
    <col min="6905" max="6905" width="46.5703125" style="81" customWidth="1"/>
    <col min="6906" max="6906" width="13.28515625" style="81" customWidth="1"/>
    <col min="6907" max="6907" width="13.5703125" style="81" customWidth="1"/>
    <col min="6908" max="6908" width="12.5703125" style="81" customWidth="1"/>
    <col min="6909" max="6909" width="13.5703125" style="81" customWidth="1"/>
    <col min="6910" max="6910" width="22.42578125" style="81" customWidth="1"/>
    <col min="6911" max="7159" width="11.42578125" style="81"/>
    <col min="7160" max="7160" width="16.28515625" style="81" customWidth="1"/>
    <col min="7161" max="7161" width="46.5703125" style="81" customWidth="1"/>
    <col min="7162" max="7162" width="13.28515625" style="81" customWidth="1"/>
    <col min="7163" max="7163" width="13.5703125" style="81" customWidth="1"/>
    <col min="7164" max="7164" width="12.5703125" style="81" customWidth="1"/>
    <col min="7165" max="7165" width="13.5703125" style="81" customWidth="1"/>
    <col min="7166" max="7166" width="22.42578125" style="81" customWidth="1"/>
    <col min="7167" max="7415" width="11.42578125" style="81"/>
    <col min="7416" max="7416" width="16.28515625" style="81" customWidth="1"/>
    <col min="7417" max="7417" width="46.5703125" style="81" customWidth="1"/>
    <col min="7418" max="7418" width="13.28515625" style="81" customWidth="1"/>
    <col min="7419" max="7419" width="13.5703125" style="81" customWidth="1"/>
    <col min="7420" max="7420" width="12.5703125" style="81" customWidth="1"/>
    <col min="7421" max="7421" width="13.5703125" style="81" customWidth="1"/>
    <col min="7422" max="7422" width="22.42578125" style="81" customWidth="1"/>
    <col min="7423" max="7671" width="11.42578125" style="81"/>
    <col min="7672" max="7672" width="16.28515625" style="81" customWidth="1"/>
    <col min="7673" max="7673" width="46.5703125" style="81" customWidth="1"/>
    <col min="7674" max="7674" width="13.28515625" style="81" customWidth="1"/>
    <col min="7675" max="7675" width="13.5703125" style="81" customWidth="1"/>
    <col min="7676" max="7676" width="12.5703125" style="81" customWidth="1"/>
    <col min="7677" max="7677" width="13.5703125" style="81" customWidth="1"/>
    <col min="7678" max="7678" width="22.42578125" style="81" customWidth="1"/>
    <col min="7679" max="7927" width="11.42578125" style="81"/>
    <col min="7928" max="7928" width="16.28515625" style="81" customWidth="1"/>
    <col min="7929" max="7929" width="46.5703125" style="81" customWidth="1"/>
    <col min="7930" max="7930" width="13.28515625" style="81" customWidth="1"/>
    <col min="7931" max="7931" width="13.5703125" style="81" customWidth="1"/>
    <col min="7932" max="7932" width="12.5703125" style="81" customWidth="1"/>
    <col min="7933" max="7933" width="13.5703125" style="81" customWidth="1"/>
    <col min="7934" max="7934" width="22.42578125" style="81" customWidth="1"/>
    <col min="7935" max="8183" width="11.42578125" style="81"/>
    <col min="8184" max="8184" width="16.28515625" style="81" customWidth="1"/>
    <col min="8185" max="8185" width="46.5703125" style="81" customWidth="1"/>
    <col min="8186" max="8186" width="13.28515625" style="81" customWidth="1"/>
    <col min="8187" max="8187" width="13.5703125" style="81" customWidth="1"/>
    <col min="8188" max="8188" width="12.5703125" style="81" customWidth="1"/>
    <col min="8189" max="8189" width="13.5703125" style="81" customWidth="1"/>
    <col min="8190" max="8190" width="22.42578125" style="81" customWidth="1"/>
    <col min="8191" max="8439" width="11.42578125" style="81"/>
    <col min="8440" max="8440" width="16.28515625" style="81" customWidth="1"/>
    <col min="8441" max="8441" width="46.5703125" style="81" customWidth="1"/>
    <col min="8442" max="8442" width="13.28515625" style="81" customWidth="1"/>
    <col min="8443" max="8443" width="13.5703125" style="81" customWidth="1"/>
    <col min="8444" max="8444" width="12.5703125" style="81" customWidth="1"/>
    <col min="8445" max="8445" width="13.5703125" style="81" customWidth="1"/>
    <col min="8446" max="8446" width="22.42578125" style="81" customWidth="1"/>
    <col min="8447" max="8695" width="11.42578125" style="81"/>
    <col min="8696" max="8696" width="16.28515625" style="81" customWidth="1"/>
    <col min="8697" max="8697" width="46.5703125" style="81" customWidth="1"/>
    <col min="8698" max="8698" width="13.28515625" style="81" customWidth="1"/>
    <col min="8699" max="8699" width="13.5703125" style="81" customWidth="1"/>
    <col min="8700" max="8700" width="12.5703125" style="81" customWidth="1"/>
    <col min="8701" max="8701" width="13.5703125" style="81" customWidth="1"/>
    <col min="8702" max="8702" width="22.42578125" style="81" customWidth="1"/>
    <col min="8703" max="8951" width="11.42578125" style="81"/>
    <col min="8952" max="8952" width="16.28515625" style="81" customWidth="1"/>
    <col min="8953" max="8953" width="46.5703125" style="81" customWidth="1"/>
    <col min="8954" max="8954" width="13.28515625" style="81" customWidth="1"/>
    <col min="8955" max="8955" width="13.5703125" style="81" customWidth="1"/>
    <col min="8956" max="8956" width="12.5703125" style="81" customWidth="1"/>
    <col min="8957" max="8957" width="13.5703125" style="81" customWidth="1"/>
    <col min="8958" max="8958" width="22.42578125" style="81" customWidth="1"/>
    <col min="8959" max="9207" width="11.42578125" style="81"/>
    <col min="9208" max="9208" width="16.28515625" style="81" customWidth="1"/>
    <col min="9209" max="9209" width="46.5703125" style="81" customWidth="1"/>
    <col min="9210" max="9210" width="13.28515625" style="81" customWidth="1"/>
    <col min="9211" max="9211" width="13.5703125" style="81" customWidth="1"/>
    <col min="9212" max="9212" width="12.5703125" style="81" customWidth="1"/>
    <col min="9213" max="9213" width="13.5703125" style="81" customWidth="1"/>
    <col min="9214" max="9214" width="22.42578125" style="81" customWidth="1"/>
    <col min="9215" max="9463" width="11.42578125" style="81"/>
    <col min="9464" max="9464" width="16.28515625" style="81" customWidth="1"/>
    <col min="9465" max="9465" width="46.5703125" style="81" customWidth="1"/>
    <col min="9466" max="9466" width="13.28515625" style="81" customWidth="1"/>
    <col min="9467" max="9467" width="13.5703125" style="81" customWidth="1"/>
    <col min="9468" max="9468" width="12.5703125" style="81" customWidth="1"/>
    <col min="9469" max="9469" width="13.5703125" style="81" customWidth="1"/>
    <col min="9470" max="9470" width="22.42578125" style="81" customWidth="1"/>
    <col min="9471" max="9719" width="11.42578125" style="81"/>
    <col min="9720" max="9720" width="16.28515625" style="81" customWidth="1"/>
    <col min="9721" max="9721" width="46.5703125" style="81" customWidth="1"/>
    <col min="9722" max="9722" width="13.28515625" style="81" customWidth="1"/>
    <col min="9723" max="9723" width="13.5703125" style="81" customWidth="1"/>
    <col min="9724" max="9724" width="12.5703125" style="81" customWidth="1"/>
    <col min="9725" max="9725" width="13.5703125" style="81" customWidth="1"/>
    <col min="9726" max="9726" width="22.42578125" style="81" customWidth="1"/>
    <col min="9727" max="9975" width="11.42578125" style="81"/>
    <col min="9976" max="9976" width="16.28515625" style="81" customWidth="1"/>
    <col min="9977" max="9977" width="46.5703125" style="81" customWidth="1"/>
    <col min="9978" max="9978" width="13.28515625" style="81" customWidth="1"/>
    <col min="9979" max="9979" width="13.5703125" style="81" customWidth="1"/>
    <col min="9980" max="9980" width="12.5703125" style="81" customWidth="1"/>
    <col min="9981" max="9981" width="13.5703125" style="81" customWidth="1"/>
    <col min="9982" max="9982" width="22.42578125" style="81" customWidth="1"/>
    <col min="9983" max="10231" width="11.42578125" style="81"/>
    <col min="10232" max="10232" width="16.28515625" style="81" customWidth="1"/>
    <col min="10233" max="10233" width="46.5703125" style="81" customWidth="1"/>
    <col min="10234" max="10234" width="13.28515625" style="81" customWidth="1"/>
    <col min="10235" max="10235" width="13.5703125" style="81" customWidth="1"/>
    <col min="10236" max="10236" width="12.5703125" style="81" customWidth="1"/>
    <col min="10237" max="10237" width="13.5703125" style="81" customWidth="1"/>
    <col min="10238" max="10238" width="22.42578125" style="81" customWidth="1"/>
    <col min="10239" max="10487" width="11.42578125" style="81"/>
    <col min="10488" max="10488" width="16.28515625" style="81" customWidth="1"/>
    <col min="10489" max="10489" width="46.5703125" style="81" customWidth="1"/>
    <col min="10490" max="10490" width="13.28515625" style="81" customWidth="1"/>
    <col min="10491" max="10491" width="13.5703125" style="81" customWidth="1"/>
    <col min="10492" max="10492" width="12.5703125" style="81" customWidth="1"/>
    <col min="10493" max="10493" width="13.5703125" style="81" customWidth="1"/>
    <col min="10494" max="10494" width="22.42578125" style="81" customWidth="1"/>
    <col min="10495" max="10743" width="11.42578125" style="81"/>
    <col min="10744" max="10744" width="16.28515625" style="81" customWidth="1"/>
    <col min="10745" max="10745" width="46.5703125" style="81" customWidth="1"/>
    <col min="10746" max="10746" width="13.28515625" style="81" customWidth="1"/>
    <col min="10747" max="10747" width="13.5703125" style="81" customWidth="1"/>
    <col min="10748" max="10748" width="12.5703125" style="81" customWidth="1"/>
    <col min="10749" max="10749" width="13.5703125" style="81" customWidth="1"/>
    <col min="10750" max="10750" width="22.42578125" style="81" customWidth="1"/>
    <col min="10751" max="10999" width="11.42578125" style="81"/>
    <col min="11000" max="11000" width="16.28515625" style="81" customWidth="1"/>
    <col min="11001" max="11001" width="46.5703125" style="81" customWidth="1"/>
    <col min="11002" max="11002" width="13.28515625" style="81" customWidth="1"/>
    <col min="11003" max="11003" width="13.5703125" style="81" customWidth="1"/>
    <col min="11004" max="11004" width="12.5703125" style="81" customWidth="1"/>
    <col min="11005" max="11005" width="13.5703125" style="81" customWidth="1"/>
    <col min="11006" max="11006" width="22.42578125" style="81" customWidth="1"/>
    <col min="11007" max="11255" width="11.42578125" style="81"/>
    <col min="11256" max="11256" width="16.28515625" style="81" customWidth="1"/>
    <col min="11257" max="11257" width="46.5703125" style="81" customWidth="1"/>
    <col min="11258" max="11258" width="13.28515625" style="81" customWidth="1"/>
    <col min="11259" max="11259" width="13.5703125" style="81" customWidth="1"/>
    <col min="11260" max="11260" width="12.5703125" style="81" customWidth="1"/>
    <col min="11261" max="11261" width="13.5703125" style="81" customWidth="1"/>
    <col min="11262" max="11262" width="22.42578125" style="81" customWidth="1"/>
    <col min="11263" max="11511" width="11.42578125" style="81"/>
    <col min="11512" max="11512" width="16.28515625" style="81" customWidth="1"/>
    <col min="11513" max="11513" width="46.5703125" style="81" customWidth="1"/>
    <col min="11514" max="11514" width="13.28515625" style="81" customWidth="1"/>
    <col min="11515" max="11515" width="13.5703125" style="81" customWidth="1"/>
    <col min="11516" max="11516" width="12.5703125" style="81" customWidth="1"/>
    <col min="11517" max="11517" width="13.5703125" style="81" customWidth="1"/>
    <col min="11518" max="11518" width="22.42578125" style="81" customWidth="1"/>
    <col min="11519" max="11767" width="11.42578125" style="81"/>
    <col min="11768" max="11768" width="16.28515625" style="81" customWidth="1"/>
    <col min="11769" max="11769" width="46.5703125" style="81" customWidth="1"/>
    <col min="11770" max="11770" width="13.28515625" style="81" customWidth="1"/>
    <col min="11771" max="11771" width="13.5703125" style="81" customWidth="1"/>
    <col min="11772" max="11772" width="12.5703125" style="81" customWidth="1"/>
    <col min="11773" max="11773" width="13.5703125" style="81" customWidth="1"/>
    <col min="11774" max="11774" width="22.42578125" style="81" customWidth="1"/>
    <col min="11775" max="12023" width="11.42578125" style="81"/>
    <col min="12024" max="12024" width="16.28515625" style="81" customWidth="1"/>
    <col min="12025" max="12025" width="46.5703125" style="81" customWidth="1"/>
    <col min="12026" max="12026" width="13.28515625" style="81" customWidth="1"/>
    <col min="12027" max="12027" width="13.5703125" style="81" customWidth="1"/>
    <col min="12028" max="12028" width="12.5703125" style="81" customWidth="1"/>
    <col min="12029" max="12029" width="13.5703125" style="81" customWidth="1"/>
    <col min="12030" max="12030" width="22.42578125" style="81" customWidth="1"/>
    <col min="12031" max="12279" width="11.42578125" style="81"/>
    <col min="12280" max="12280" width="16.28515625" style="81" customWidth="1"/>
    <col min="12281" max="12281" width="46.5703125" style="81" customWidth="1"/>
    <col min="12282" max="12282" width="13.28515625" style="81" customWidth="1"/>
    <col min="12283" max="12283" width="13.5703125" style="81" customWidth="1"/>
    <col min="12284" max="12284" width="12.5703125" style="81" customWidth="1"/>
    <col min="12285" max="12285" width="13.5703125" style="81" customWidth="1"/>
    <col min="12286" max="12286" width="22.42578125" style="81" customWidth="1"/>
    <col min="12287" max="12535" width="11.42578125" style="81"/>
    <col min="12536" max="12536" width="16.28515625" style="81" customWidth="1"/>
    <col min="12537" max="12537" width="46.5703125" style="81" customWidth="1"/>
    <col min="12538" max="12538" width="13.28515625" style="81" customWidth="1"/>
    <col min="12539" max="12539" width="13.5703125" style="81" customWidth="1"/>
    <col min="12540" max="12540" width="12.5703125" style="81" customWidth="1"/>
    <col min="12541" max="12541" width="13.5703125" style="81" customWidth="1"/>
    <col min="12542" max="12542" width="22.42578125" style="81" customWidth="1"/>
    <col min="12543" max="12791" width="11.42578125" style="81"/>
    <col min="12792" max="12792" width="16.28515625" style="81" customWidth="1"/>
    <col min="12793" max="12793" width="46.5703125" style="81" customWidth="1"/>
    <col min="12794" max="12794" width="13.28515625" style="81" customWidth="1"/>
    <col min="12795" max="12795" width="13.5703125" style="81" customWidth="1"/>
    <col min="12796" max="12796" width="12.5703125" style="81" customWidth="1"/>
    <col min="12797" max="12797" width="13.5703125" style="81" customWidth="1"/>
    <col min="12798" max="12798" width="22.42578125" style="81" customWidth="1"/>
    <col min="12799" max="13047" width="11.42578125" style="81"/>
    <col min="13048" max="13048" width="16.28515625" style="81" customWidth="1"/>
    <col min="13049" max="13049" width="46.5703125" style="81" customWidth="1"/>
    <col min="13050" max="13050" width="13.28515625" style="81" customWidth="1"/>
    <col min="13051" max="13051" width="13.5703125" style="81" customWidth="1"/>
    <col min="13052" max="13052" width="12.5703125" style="81" customWidth="1"/>
    <col min="13053" max="13053" width="13.5703125" style="81" customWidth="1"/>
    <col min="13054" max="13054" width="22.42578125" style="81" customWidth="1"/>
    <col min="13055" max="13303" width="11.42578125" style="81"/>
    <col min="13304" max="13304" width="16.28515625" style="81" customWidth="1"/>
    <col min="13305" max="13305" width="46.5703125" style="81" customWidth="1"/>
    <col min="13306" max="13306" width="13.28515625" style="81" customWidth="1"/>
    <col min="13307" max="13307" width="13.5703125" style="81" customWidth="1"/>
    <col min="13308" max="13308" width="12.5703125" style="81" customWidth="1"/>
    <col min="13309" max="13309" width="13.5703125" style="81" customWidth="1"/>
    <col min="13310" max="13310" width="22.42578125" style="81" customWidth="1"/>
    <col min="13311" max="13559" width="11.42578125" style="81"/>
    <col min="13560" max="13560" width="16.28515625" style="81" customWidth="1"/>
    <col min="13561" max="13561" width="46.5703125" style="81" customWidth="1"/>
    <col min="13562" max="13562" width="13.28515625" style="81" customWidth="1"/>
    <col min="13563" max="13563" width="13.5703125" style="81" customWidth="1"/>
    <col min="13564" max="13564" width="12.5703125" style="81" customWidth="1"/>
    <col min="13565" max="13565" width="13.5703125" style="81" customWidth="1"/>
    <col min="13566" max="13566" width="22.42578125" style="81" customWidth="1"/>
    <col min="13567" max="13815" width="11.42578125" style="81"/>
    <col min="13816" max="13816" width="16.28515625" style="81" customWidth="1"/>
    <col min="13817" max="13817" width="46.5703125" style="81" customWidth="1"/>
    <col min="13818" max="13818" width="13.28515625" style="81" customWidth="1"/>
    <col min="13819" max="13819" width="13.5703125" style="81" customWidth="1"/>
    <col min="13820" max="13820" width="12.5703125" style="81" customWidth="1"/>
    <col min="13821" max="13821" width="13.5703125" style="81" customWidth="1"/>
    <col min="13822" max="13822" width="22.42578125" style="81" customWidth="1"/>
    <col min="13823" max="14071" width="11.42578125" style="81"/>
    <col min="14072" max="14072" width="16.28515625" style="81" customWidth="1"/>
    <col min="14073" max="14073" width="46.5703125" style="81" customWidth="1"/>
    <col min="14074" max="14074" width="13.28515625" style="81" customWidth="1"/>
    <col min="14075" max="14075" width="13.5703125" style="81" customWidth="1"/>
    <col min="14076" max="14076" width="12.5703125" style="81" customWidth="1"/>
    <col min="14077" max="14077" width="13.5703125" style="81" customWidth="1"/>
    <col min="14078" max="14078" width="22.42578125" style="81" customWidth="1"/>
    <col min="14079" max="14327" width="11.42578125" style="81"/>
    <col min="14328" max="14328" width="16.28515625" style="81" customWidth="1"/>
    <col min="14329" max="14329" width="46.5703125" style="81" customWidth="1"/>
    <col min="14330" max="14330" width="13.28515625" style="81" customWidth="1"/>
    <col min="14331" max="14331" width="13.5703125" style="81" customWidth="1"/>
    <col min="14332" max="14332" width="12.5703125" style="81" customWidth="1"/>
    <col min="14333" max="14333" width="13.5703125" style="81" customWidth="1"/>
    <col min="14334" max="14334" width="22.42578125" style="81" customWidth="1"/>
    <col min="14335" max="14583" width="11.42578125" style="81"/>
    <col min="14584" max="14584" width="16.28515625" style="81" customWidth="1"/>
    <col min="14585" max="14585" width="46.5703125" style="81" customWidth="1"/>
    <col min="14586" max="14586" width="13.28515625" style="81" customWidth="1"/>
    <col min="14587" max="14587" width="13.5703125" style="81" customWidth="1"/>
    <col min="14588" max="14588" width="12.5703125" style="81" customWidth="1"/>
    <col min="14589" max="14589" width="13.5703125" style="81" customWidth="1"/>
    <col min="14590" max="14590" width="22.42578125" style="81" customWidth="1"/>
    <col min="14591" max="14839" width="11.42578125" style="81"/>
    <col min="14840" max="14840" width="16.28515625" style="81" customWidth="1"/>
    <col min="14841" max="14841" width="46.5703125" style="81" customWidth="1"/>
    <col min="14842" max="14842" width="13.28515625" style="81" customWidth="1"/>
    <col min="14843" max="14843" width="13.5703125" style="81" customWidth="1"/>
    <col min="14844" max="14844" width="12.5703125" style="81" customWidth="1"/>
    <col min="14845" max="14845" width="13.5703125" style="81" customWidth="1"/>
    <col min="14846" max="14846" width="22.42578125" style="81" customWidth="1"/>
    <col min="14847" max="15095" width="11.42578125" style="81"/>
    <col min="15096" max="15096" width="16.28515625" style="81" customWidth="1"/>
    <col min="15097" max="15097" width="46.5703125" style="81" customWidth="1"/>
    <col min="15098" max="15098" width="13.28515625" style="81" customWidth="1"/>
    <col min="15099" max="15099" width="13.5703125" style="81" customWidth="1"/>
    <col min="15100" max="15100" width="12.5703125" style="81" customWidth="1"/>
    <col min="15101" max="15101" width="13.5703125" style="81" customWidth="1"/>
    <col min="15102" max="15102" width="22.42578125" style="81" customWidth="1"/>
    <col min="15103" max="15351" width="11.42578125" style="81"/>
    <col min="15352" max="15352" width="16.28515625" style="81" customWidth="1"/>
    <col min="15353" max="15353" width="46.5703125" style="81" customWidth="1"/>
    <col min="15354" max="15354" width="13.28515625" style="81" customWidth="1"/>
    <col min="15355" max="15355" width="13.5703125" style="81" customWidth="1"/>
    <col min="15356" max="15356" width="12.5703125" style="81" customWidth="1"/>
    <col min="15357" max="15357" width="13.5703125" style="81" customWidth="1"/>
    <col min="15358" max="15358" width="22.42578125" style="81" customWidth="1"/>
    <col min="15359" max="15607" width="11.42578125" style="81"/>
    <col min="15608" max="15608" width="16.28515625" style="81" customWidth="1"/>
    <col min="15609" max="15609" width="46.5703125" style="81" customWidth="1"/>
    <col min="15610" max="15610" width="13.28515625" style="81" customWidth="1"/>
    <col min="15611" max="15611" width="13.5703125" style="81" customWidth="1"/>
    <col min="15612" max="15612" width="12.5703125" style="81" customWidth="1"/>
    <col min="15613" max="15613" width="13.5703125" style="81" customWidth="1"/>
    <col min="15614" max="15614" width="22.42578125" style="81" customWidth="1"/>
    <col min="15615" max="15863" width="11.42578125" style="81"/>
    <col min="15864" max="15864" width="16.28515625" style="81" customWidth="1"/>
    <col min="15865" max="15865" width="46.5703125" style="81" customWidth="1"/>
    <col min="15866" max="15866" width="13.28515625" style="81" customWidth="1"/>
    <col min="15867" max="15867" width="13.5703125" style="81" customWidth="1"/>
    <col min="15868" max="15868" width="12.5703125" style="81" customWidth="1"/>
    <col min="15869" max="15869" width="13.5703125" style="81" customWidth="1"/>
    <col min="15870" max="15870" width="22.42578125" style="81" customWidth="1"/>
    <col min="15871" max="16119" width="11.42578125" style="81"/>
    <col min="16120" max="16120" width="16.28515625" style="81" customWidth="1"/>
    <col min="16121" max="16121" width="46.5703125" style="81" customWidth="1"/>
    <col min="16122" max="16122" width="13.28515625" style="81" customWidth="1"/>
    <col min="16123" max="16123" width="13.5703125" style="81" customWidth="1"/>
    <col min="16124" max="16124" width="12.5703125" style="81" customWidth="1"/>
    <col min="16125" max="16125" width="13.5703125" style="81" customWidth="1"/>
    <col min="16126" max="16126" width="22.42578125" style="81" customWidth="1"/>
    <col min="16127" max="16384" width="11.42578125" style="81"/>
  </cols>
  <sheetData>
    <row r="1" spans="1:3" ht="15" customHeight="1" x14ac:dyDescent="0.25">
      <c r="A1" s="277" t="s">
        <v>455</v>
      </c>
      <c r="B1" s="277"/>
      <c r="C1" s="277"/>
    </row>
    <row r="2" spans="1:3" ht="15" customHeight="1" x14ac:dyDescent="0.25">
      <c r="A2" s="277" t="s">
        <v>305</v>
      </c>
      <c r="B2" s="277"/>
      <c r="C2" s="277"/>
    </row>
    <row r="3" spans="1:3" ht="15" customHeight="1" x14ac:dyDescent="0.25">
      <c r="A3" s="278" t="s">
        <v>458</v>
      </c>
      <c r="B3" s="278"/>
      <c r="C3" s="278"/>
    </row>
    <row r="4" spans="1:3" ht="15.75" thickBot="1" x14ac:dyDescent="0.3">
      <c r="A4" s="279" t="s">
        <v>306</v>
      </c>
      <c r="B4" s="279"/>
      <c r="C4" s="279"/>
    </row>
    <row r="5" spans="1:3" ht="15.75" customHeight="1" thickBot="1" x14ac:dyDescent="0.3">
      <c r="A5" s="275" t="s">
        <v>307</v>
      </c>
      <c r="B5" s="276"/>
      <c r="C5" s="125">
        <v>9012082.7299999986</v>
      </c>
    </row>
    <row r="6" spans="1:3" ht="33.75" customHeight="1" thickBot="1" x14ac:dyDescent="0.3">
      <c r="A6" s="280"/>
      <c r="B6" s="280"/>
      <c r="C6" s="82"/>
    </row>
    <row r="7" spans="1:3" ht="15.75" customHeight="1" thickBot="1" x14ac:dyDescent="0.3">
      <c r="A7" s="281" t="s">
        <v>308</v>
      </c>
      <c r="B7" s="282"/>
      <c r="C7" s="126">
        <f>SUM(C8:C13)</f>
        <v>217898.02</v>
      </c>
    </row>
    <row r="8" spans="1:3" ht="15.75" customHeight="1" x14ac:dyDescent="0.25">
      <c r="A8" s="240"/>
      <c r="B8" s="85" t="s">
        <v>442</v>
      </c>
      <c r="C8" s="243">
        <v>0</v>
      </c>
    </row>
    <row r="9" spans="1:3" x14ac:dyDescent="0.25">
      <c r="A9" s="241"/>
      <c r="B9" s="242" t="s">
        <v>309</v>
      </c>
      <c r="C9" s="243">
        <v>0</v>
      </c>
    </row>
    <row r="10" spans="1:3" x14ac:dyDescent="0.25">
      <c r="A10" s="86"/>
      <c r="B10" s="87" t="s">
        <v>310</v>
      </c>
      <c r="C10" s="127">
        <v>0</v>
      </c>
    </row>
    <row r="11" spans="1:3" ht="15.75" customHeight="1" x14ac:dyDescent="0.25">
      <c r="A11" s="86"/>
      <c r="B11" s="87" t="s">
        <v>311</v>
      </c>
      <c r="C11" s="127">
        <v>0</v>
      </c>
    </row>
    <row r="12" spans="1:3" ht="15.75" customHeight="1" x14ac:dyDescent="0.25">
      <c r="A12" s="86"/>
      <c r="B12" s="87" t="s">
        <v>312</v>
      </c>
      <c r="C12" s="127">
        <v>0</v>
      </c>
    </row>
    <row r="13" spans="1:3" ht="15.75" customHeight="1" thickBot="1" x14ac:dyDescent="0.3">
      <c r="A13" s="88" t="s">
        <v>313</v>
      </c>
      <c r="B13" s="89"/>
      <c r="C13" s="128">
        <v>217898.02</v>
      </c>
    </row>
    <row r="14" spans="1:3" ht="15.75" customHeight="1" thickBot="1" x14ac:dyDescent="0.3">
      <c r="A14" s="283"/>
      <c r="B14" s="283"/>
      <c r="C14" s="82"/>
    </row>
    <row r="15" spans="1:3" ht="15.75" customHeight="1" thickBot="1" x14ac:dyDescent="0.3">
      <c r="A15" s="281" t="s">
        <v>314</v>
      </c>
      <c r="B15" s="282"/>
      <c r="C15" s="126">
        <f>SUM(C16:C18)</f>
        <v>0</v>
      </c>
    </row>
    <row r="16" spans="1:3" ht="15.75" customHeight="1" x14ac:dyDescent="0.25">
      <c r="A16" s="86"/>
      <c r="B16" s="87" t="s">
        <v>315</v>
      </c>
      <c r="C16" s="127">
        <v>0</v>
      </c>
    </row>
    <row r="17" spans="1:3" ht="15.75" customHeight="1" x14ac:dyDescent="0.25">
      <c r="A17" s="86"/>
      <c r="B17" s="87" t="s">
        <v>316</v>
      </c>
      <c r="C17" s="127">
        <v>0</v>
      </c>
    </row>
    <row r="18" spans="1:3" ht="15.75" customHeight="1" thickBot="1" x14ac:dyDescent="0.3">
      <c r="A18" s="284" t="s">
        <v>317</v>
      </c>
      <c r="B18" s="285"/>
      <c r="C18" s="128">
        <v>0</v>
      </c>
    </row>
    <row r="19" spans="1:3" ht="15.75" customHeight="1" thickBot="1" x14ac:dyDescent="0.3">
      <c r="A19" s="286"/>
      <c r="B19" s="286"/>
      <c r="C19" s="83"/>
    </row>
    <row r="20" spans="1:3" ht="15.75" customHeight="1" thickBot="1" x14ac:dyDescent="0.3">
      <c r="A20" s="275" t="s">
        <v>318</v>
      </c>
      <c r="B20" s="276"/>
      <c r="C20" s="125">
        <f>C5+C7-C15</f>
        <v>9229980.7499999981</v>
      </c>
    </row>
    <row r="21" spans="1:3" ht="15.75" customHeight="1" x14ac:dyDescent="0.25">
      <c r="A21" s="90"/>
      <c r="B21" s="90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91"/>
      <c r="B23" s="91"/>
      <c r="C23" s="260"/>
    </row>
    <row r="24" spans="1:3" ht="15.75" customHeight="1" x14ac:dyDescent="0.25">
      <c r="A24" s="91"/>
      <c r="B24" s="91"/>
      <c r="C24" s="91"/>
    </row>
    <row r="25" spans="1:3" ht="15.75" customHeight="1" x14ac:dyDescent="0.25">
      <c r="A25" s="91"/>
      <c r="B25" s="91"/>
      <c r="C25" s="91"/>
    </row>
    <row r="27" spans="1:3" x14ac:dyDescent="0.25">
      <c r="C27" s="92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10" style="81" customWidth="1"/>
    <col min="2" max="2" width="86.85546875" style="81" customWidth="1"/>
    <col min="3" max="3" width="18.42578125" style="81" customWidth="1"/>
    <col min="4" max="4" width="10.140625" style="244" bestFit="1" customWidth="1"/>
    <col min="5" max="5" width="17.7109375" style="244" bestFit="1" customWidth="1"/>
    <col min="6" max="6" width="13.7109375" style="244" bestFit="1" customWidth="1"/>
    <col min="7" max="7" width="11.42578125" style="244"/>
    <col min="8" max="250" width="11.42578125" style="81"/>
    <col min="251" max="251" width="16.28515625" style="81" customWidth="1"/>
    <col min="252" max="252" width="46.5703125" style="81" customWidth="1"/>
    <col min="253" max="253" width="13.28515625" style="81" customWidth="1"/>
    <col min="254" max="254" width="13.5703125" style="81" customWidth="1"/>
    <col min="255" max="255" width="12.5703125" style="81" customWidth="1"/>
    <col min="256" max="256" width="13.5703125" style="81" customWidth="1"/>
    <col min="257" max="257" width="22.42578125" style="81" customWidth="1"/>
    <col min="258" max="506" width="11.42578125" style="81"/>
    <col min="507" max="507" width="16.28515625" style="81" customWidth="1"/>
    <col min="508" max="508" width="46.5703125" style="81" customWidth="1"/>
    <col min="509" max="509" width="13.28515625" style="81" customWidth="1"/>
    <col min="510" max="510" width="13.5703125" style="81" customWidth="1"/>
    <col min="511" max="511" width="12.5703125" style="81" customWidth="1"/>
    <col min="512" max="512" width="13.5703125" style="81" customWidth="1"/>
    <col min="513" max="513" width="22.42578125" style="81" customWidth="1"/>
    <col min="514" max="762" width="11.42578125" style="81"/>
    <col min="763" max="763" width="16.28515625" style="81" customWidth="1"/>
    <col min="764" max="764" width="46.5703125" style="81" customWidth="1"/>
    <col min="765" max="765" width="13.28515625" style="81" customWidth="1"/>
    <col min="766" max="766" width="13.5703125" style="81" customWidth="1"/>
    <col min="767" max="767" width="12.5703125" style="81" customWidth="1"/>
    <col min="768" max="768" width="13.5703125" style="81" customWidth="1"/>
    <col min="769" max="769" width="22.42578125" style="81" customWidth="1"/>
    <col min="770" max="1018" width="11.42578125" style="81"/>
    <col min="1019" max="1019" width="16.28515625" style="81" customWidth="1"/>
    <col min="1020" max="1020" width="46.5703125" style="81" customWidth="1"/>
    <col min="1021" max="1021" width="13.28515625" style="81" customWidth="1"/>
    <col min="1022" max="1022" width="13.5703125" style="81" customWidth="1"/>
    <col min="1023" max="1023" width="12.5703125" style="81" customWidth="1"/>
    <col min="1024" max="1024" width="13.5703125" style="81" customWidth="1"/>
    <col min="1025" max="1025" width="22.42578125" style="81" customWidth="1"/>
    <col min="1026" max="1274" width="11.42578125" style="81"/>
    <col min="1275" max="1275" width="16.28515625" style="81" customWidth="1"/>
    <col min="1276" max="1276" width="46.5703125" style="81" customWidth="1"/>
    <col min="1277" max="1277" width="13.28515625" style="81" customWidth="1"/>
    <col min="1278" max="1278" width="13.5703125" style="81" customWidth="1"/>
    <col min="1279" max="1279" width="12.5703125" style="81" customWidth="1"/>
    <col min="1280" max="1280" width="13.5703125" style="81" customWidth="1"/>
    <col min="1281" max="1281" width="22.42578125" style="81" customWidth="1"/>
    <col min="1282" max="1530" width="11.42578125" style="81"/>
    <col min="1531" max="1531" width="16.28515625" style="81" customWidth="1"/>
    <col min="1532" max="1532" width="46.5703125" style="81" customWidth="1"/>
    <col min="1533" max="1533" width="13.28515625" style="81" customWidth="1"/>
    <col min="1534" max="1534" width="13.5703125" style="81" customWidth="1"/>
    <col min="1535" max="1535" width="12.5703125" style="81" customWidth="1"/>
    <col min="1536" max="1536" width="13.5703125" style="81" customWidth="1"/>
    <col min="1537" max="1537" width="22.42578125" style="81" customWidth="1"/>
    <col min="1538" max="1786" width="11.42578125" style="81"/>
    <col min="1787" max="1787" width="16.28515625" style="81" customWidth="1"/>
    <col min="1788" max="1788" width="46.5703125" style="81" customWidth="1"/>
    <col min="1789" max="1789" width="13.28515625" style="81" customWidth="1"/>
    <col min="1790" max="1790" width="13.5703125" style="81" customWidth="1"/>
    <col min="1791" max="1791" width="12.5703125" style="81" customWidth="1"/>
    <col min="1792" max="1792" width="13.5703125" style="81" customWidth="1"/>
    <col min="1793" max="1793" width="22.42578125" style="81" customWidth="1"/>
    <col min="1794" max="2042" width="11.42578125" style="81"/>
    <col min="2043" max="2043" width="16.28515625" style="81" customWidth="1"/>
    <col min="2044" max="2044" width="46.5703125" style="81" customWidth="1"/>
    <col min="2045" max="2045" width="13.28515625" style="81" customWidth="1"/>
    <col min="2046" max="2046" width="13.5703125" style="81" customWidth="1"/>
    <col min="2047" max="2047" width="12.5703125" style="81" customWidth="1"/>
    <col min="2048" max="2048" width="13.5703125" style="81" customWidth="1"/>
    <col min="2049" max="2049" width="22.42578125" style="81" customWidth="1"/>
    <col min="2050" max="2298" width="11.42578125" style="81"/>
    <col min="2299" max="2299" width="16.28515625" style="81" customWidth="1"/>
    <col min="2300" max="2300" width="46.5703125" style="81" customWidth="1"/>
    <col min="2301" max="2301" width="13.28515625" style="81" customWidth="1"/>
    <col min="2302" max="2302" width="13.5703125" style="81" customWidth="1"/>
    <col min="2303" max="2303" width="12.5703125" style="81" customWidth="1"/>
    <col min="2304" max="2304" width="13.5703125" style="81" customWidth="1"/>
    <col min="2305" max="2305" width="22.42578125" style="81" customWidth="1"/>
    <col min="2306" max="2554" width="11.42578125" style="81"/>
    <col min="2555" max="2555" width="16.28515625" style="81" customWidth="1"/>
    <col min="2556" max="2556" width="46.5703125" style="81" customWidth="1"/>
    <col min="2557" max="2557" width="13.28515625" style="81" customWidth="1"/>
    <col min="2558" max="2558" width="13.5703125" style="81" customWidth="1"/>
    <col min="2559" max="2559" width="12.5703125" style="81" customWidth="1"/>
    <col min="2560" max="2560" width="13.5703125" style="81" customWidth="1"/>
    <col min="2561" max="2561" width="22.42578125" style="81" customWidth="1"/>
    <col min="2562" max="2810" width="11.42578125" style="81"/>
    <col min="2811" max="2811" width="16.28515625" style="81" customWidth="1"/>
    <col min="2812" max="2812" width="46.5703125" style="81" customWidth="1"/>
    <col min="2813" max="2813" width="13.28515625" style="81" customWidth="1"/>
    <col min="2814" max="2814" width="13.5703125" style="81" customWidth="1"/>
    <col min="2815" max="2815" width="12.5703125" style="81" customWidth="1"/>
    <col min="2816" max="2816" width="13.5703125" style="81" customWidth="1"/>
    <col min="2817" max="2817" width="22.42578125" style="81" customWidth="1"/>
    <col min="2818" max="3066" width="11.42578125" style="81"/>
    <col min="3067" max="3067" width="16.28515625" style="81" customWidth="1"/>
    <col min="3068" max="3068" width="46.5703125" style="81" customWidth="1"/>
    <col min="3069" max="3069" width="13.28515625" style="81" customWidth="1"/>
    <col min="3070" max="3070" width="13.5703125" style="81" customWidth="1"/>
    <col min="3071" max="3071" width="12.5703125" style="81" customWidth="1"/>
    <col min="3072" max="3072" width="13.5703125" style="81" customWidth="1"/>
    <col min="3073" max="3073" width="22.42578125" style="81" customWidth="1"/>
    <col min="3074" max="3322" width="11.42578125" style="81"/>
    <col min="3323" max="3323" width="16.28515625" style="81" customWidth="1"/>
    <col min="3324" max="3324" width="46.5703125" style="81" customWidth="1"/>
    <col min="3325" max="3325" width="13.28515625" style="81" customWidth="1"/>
    <col min="3326" max="3326" width="13.5703125" style="81" customWidth="1"/>
    <col min="3327" max="3327" width="12.5703125" style="81" customWidth="1"/>
    <col min="3328" max="3328" width="13.5703125" style="81" customWidth="1"/>
    <col min="3329" max="3329" width="22.42578125" style="81" customWidth="1"/>
    <col min="3330" max="3578" width="11.42578125" style="81"/>
    <col min="3579" max="3579" width="16.28515625" style="81" customWidth="1"/>
    <col min="3580" max="3580" width="46.5703125" style="81" customWidth="1"/>
    <col min="3581" max="3581" width="13.28515625" style="81" customWidth="1"/>
    <col min="3582" max="3582" width="13.5703125" style="81" customWidth="1"/>
    <col min="3583" max="3583" width="12.5703125" style="81" customWidth="1"/>
    <col min="3584" max="3584" width="13.5703125" style="81" customWidth="1"/>
    <col min="3585" max="3585" width="22.42578125" style="81" customWidth="1"/>
    <col min="3586" max="3834" width="11.42578125" style="81"/>
    <col min="3835" max="3835" width="16.28515625" style="81" customWidth="1"/>
    <col min="3836" max="3836" width="46.5703125" style="81" customWidth="1"/>
    <col min="3837" max="3837" width="13.28515625" style="81" customWidth="1"/>
    <col min="3838" max="3838" width="13.5703125" style="81" customWidth="1"/>
    <col min="3839" max="3839" width="12.5703125" style="81" customWidth="1"/>
    <col min="3840" max="3840" width="13.5703125" style="81" customWidth="1"/>
    <col min="3841" max="3841" width="22.42578125" style="81" customWidth="1"/>
    <col min="3842" max="4090" width="11.42578125" style="81"/>
    <col min="4091" max="4091" width="16.28515625" style="81" customWidth="1"/>
    <col min="4092" max="4092" width="46.5703125" style="81" customWidth="1"/>
    <col min="4093" max="4093" width="13.28515625" style="81" customWidth="1"/>
    <col min="4094" max="4094" width="13.5703125" style="81" customWidth="1"/>
    <col min="4095" max="4095" width="12.5703125" style="81" customWidth="1"/>
    <col min="4096" max="4096" width="13.5703125" style="81" customWidth="1"/>
    <col min="4097" max="4097" width="22.42578125" style="81" customWidth="1"/>
    <col min="4098" max="4346" width="11.42578125" style="81"/>
    <col min="4347" max="4347" width="16.28515625" style="81" customWidth="1"/>
    <col min="4348" max="4348" width="46.5703125" style="81" customWidth="1"/>
    <col min="4349" max="4349" width="13.28515625" style="81" customWidth="1"/>
    <col min="4350" max="4350" width="13.5703125" style="81" customWidth="1"/>
    <col min="4351" max="4351" width="12.5703125" style="81" customWidth="1"/>
    <col min="4352" max="4352" width="13.5703125" style="81" customWidth="1"/>
    <col min="4353" max="4353" width="22.42578125" style="81" customWidth="1"/>
    <col min="4354" max="4602" width="11.42578125" style="81"/>
    <col min="4603" max="4603" width="16.28515625" style="81" customWidth="1"/>
    <col min="4604" max="4604" width="46.5703125" style="81" customWidth="1"/>
    <col min="4605" max="4605" width="13.28515625" style="81" customWidth="1"/>
    <col min="4606" max="4606" width="13.5703125" style="81" customWidth="1"/>
    <col min="4607" max="4607" width="12.5703125" style="81" customWidth="1"/>
    <col min="4608" max="4608" width="13.5703125" style="81" customWidth="1"/>
    <col min="4609" max="4609" width="22.42578125" style="81" customWidth="1"/>
    <col min="4610" max="4858" width="11.42578125" style="81"/>
    <col min="4859" max="4859" width="16.28515625" style="81" customWidth="1"/>
    <col min="4860" max="4860" width="46.5703125" style="81" customWidth="1"/>
    <col min="4861" max="4861" width="13.28515625" style="81" customWidth="1"/>
    <col min="4862" max="4862" width="13.5703125" style="81" customWidth="1"/>
    <col min="4863" max="4863" width="12.5703125" style="81" customWidth="1"/>
    <col min="4864" max="4864" width="13.5703125" style="81" customWidth="1"/>
    <col min="4865" max="4865" width="22.42578125" style="81" customWidth="1"/>
    <col min="4866" max="5114" width="11.42578125" style="81"/>
    <col min="5115" max="5115" width="16.28515625" style="81" customWidth="1"/>
    <col min="5116" max="5116" width="46.5703125" style="81" customWidth="1"/>
    <col min="5117" max="5117" width="13.28515625" style="81" customWidth="1"/>
    <col min="5118" max="5118" width="13.5703125" style="81" customWidth="1"/>
    <col min="5119" max="5119" width="12.5703125" style="81" customWidth="1"/>
    <col min="5120" max="5120" width="13.5703125" style="81" customWidth="1"/>
    <col min="5121" max="5121" width="22.42578125" style="81" customWidth="1"/>
    <col min="5122" max="5370" width="11.42578125" style="81"/>
    <col min="5371" max="5371" width="16.28515625" style="81" customWidth="1"/>
    <col min="5372" max="5372" width="46.5703125" style="81" customWidth="1"/>
    <col min="5373" max="5373" width="13.28515625" style="81" customWidth="1"/>
    <col min="5374" max="5374" width="13.5703125" style="81" customWidth="1"/>
    <col min="5375" max="5375" width="12.5703125" style="81" customWidth="1"/>
    <col min="5376" max="5376" width="13.5703125" style="81" customWidth="1"/>
    <col min="5377" max="5377" width="22.42578125" style="81" customWidth="1"/>
    <col min="5378" max="5626" width="11.42578125" style="81"/>
    <col min="5627" max="5627" width="16.28515625" style="81" customWidth="1"/>
    <col min="5628" max="5628" width="46.5703125" style="81" customWidth="1"/>
    <col min="5629" max="5629" width="13.28515625" style="81" customWidth="1"/>
    <col min="5630" max="5630" width="13.5703125" style="81" customWidth="1"/>
    <col min="5631" max="5631" width="12.5703125" style="81" customWidth="1"/>
    <col min="5632" max="5632" width="13.5703125" style="81" customWidth="1"/>
    <col min="5633" max="5633" width="22.42578125" style="81" customWidth="1"/>
    <col min="5634" max="5882" width="11.42578125" style="81"/>
    <col min="5883" max="5883" width="16.28515625" style="81" customWidth="1"/>
    <col min="5884" max="5884" width="46.5703125" style="81" customWidth="1"/>
    <col min="5885" max="5885" width="13.28515625" style="81" customWidth="1"/>
    <col min="5886" max="5886" width="13.5703125" style="81" customWidth="1"/>
    <col min="5887" max="5887" width="12.5703125" style="81" customWidth="1"/>
    <col min="5888" max="5888" width="13.5703125" style="81" customWidth="1"/>
    <col min="5889" max="5889" width="22.42578125" style="81" customWidth="1"/>
    <col min="5890" max="6138" width="11.42578125" style="81"/>
    <col min="6139" max="6139" width="16.28515625" style="81" customWidth="1"/>
    <col min="6140" max="6140" width="46.5703125" style="81" customWidth="1"/>
    <col min="6141" max="6141" width="13.28515625" style="81" customWidth="1"/>
    <col min="6142" max="6142" width="13.5703125" style="81" customWidth="1"/>
    <col min="6143" max="6143" width="12.5703125" style="81" customWidth="1"/>
    <col min="6144" max="6144" width="13.5703125" style="81" customWidth="1"/>
    <col min="6145" max="6145" width="22.42578125" style="81" customWidth="1"/>
    <col min="6146" max="6394" width="11.42578125" style="81"/>
    <col min="6395" max="6395" width="16.28515625" style="81" customWidth="1"/>
    <col min="6396" max="6396" width="46.5703125" style="81" customWidth="1"/>
    <col min="6397" max="6397" width="13.28515625" style="81" customWidth="1"/>
    <col min="6398" max="6398" width="13.5703125" style="81" customWidth="1"/>
    <col min="6399" max="6399" width="12.5703125" style="81" customWidth="1"/>
    <col min="6400" max="6400" width="13.5703125" style="81" customWidth="1"/>
    <col min="6401" max="6401" width="22.42578125" style="81" customWidth="1"/>
    <col min="6402" max="6650" width="11.42578125" style="81"/>
    <col min="6651" max="6651" width="16.28515625" style="81" customWidth="1"/>
    <col min="6652" max="6652" width="46.5703125" style="81" customWidth="1"/>
    <col min="6653" max="6653" width="13.28515625" style="81" customWidth="1"/>
    <col min="6654" max="6654" width="13.5703125" style="81" customWidth="1"/>
    <col min="6655" max="6655" width="12.5703125" style="81" customWidth="1"/>
    <col min="6656" max="6656" width="13.5703125" style="81" customWidth="1"/>
    <col min="6657" max="6657" width="22.42578125" style="81" customWidth="1"/>
    <col min="6658" max="6906" width="11.42578125" style="81"/>
    <col min="6907" max="6907" width="16.28515625" style="81" customWidth="1"/>
    <col min="6908" max="6908" width="46.5703125" style="81" customWidth="1"/>
    <col min="6909" max="6909" width="13.28515625" style="81" customWidth="1"/>
    <col min="6910" max="6910" width="13.5703125" style="81" customWidth="1"/>
    <col min="6911" max="6911" width="12.5703125" style="81" customWidth="1"/>
    <col min="6912" max="6912" width="13.5703125" style="81" customWidth="1"/>
    <col min="6913" max="6913" width="22.42578125" style="81" customWidth="1"/>
    <col min="6914" max="7162" width="11.42578125" style="81"/>
    <col min="7163" max="7163" width="16.28515625" style="81" customWidth="1"/>
    <col min="7164" max="7164" width="46.5703125" style="81" customWidth="1"/>
    <col min="7165" max="7165" width="13.28515625" style="81" customWidth="1"/>
    <col min="7166" max="7166" width="13.5703125" style="81" customWidth="1"/>
    <col min="7167" max="7167" width="12.5703125" style="81" customWidth="1"/>
    <col min="7168" max="7168" width="13.5703125" style="81" customWidth="1"/>
    <col min="7169" max="7169" width="22.42578125" style="81" customWidth="1"/>
    <col min="7170" max="7418" width="11.42578125" style="81"/>
    <col min="7419" max="7419" width="16.28515625" style="81" customWidth="1"/>
    <col min="7420" max="7420" width="46.5703125" style="81" customWidth="1"/>
    <col min="7421" max="7421" width="13.28515625" style="81" customWidth="1"/>
    <col min="7422" max="7422" width="13.5703125" style="81" customWidth="1"/>
    <col min="7423" max="7423" width="12.5703125" style="81" customWidth="1"/>
    <col min="7424" max="7424" width="13.5703125" style="81" customWidth="1"/>
    <col min="7425" max="7425" width="22.42578125" style="81" customWidth="1"/>
    <col min="7426" max="7674" width="11.42578125" style="81"/>
    <col min="7675" max="7675" width="16.28515625" style="81" customWidth="1"/>
    <col min="7676" max="7676" width="46.5703125" style="81" customWidth="1"/>
    <col min="7677" max="7677" width="13.28515625" style="81" customWidth="1"/>
    <col min="7678" max="7678" width="13.5703125" style="81" customWidth="1"/>
    <col min="7679" max="7679" width="12.5703125" style="81" customWidth="1"/>
    <col min="7680" max="7680" width="13.5703125" style="81" customWidth="1"/>
    <col min="7681" max="7681" width="22.42578125" style="81" customWidth="1"/>
    <col min="7682" max="7930" width="11.42578125" style="81"/>
    <col min="7931" max="7931" width="16.28515625" style="81" customWidth="1"/>
    <col min="7932" max="7932" width="46.5703125" style="81" customWidth="1"/>
    <col min="7933" max="7933" width="13.28515625" style="81" customWidth="1"/>
    <col min="7934" max="7934" width="13.5703125" style="81" customWidth="1"/>
    <col min="7935" max="7935" width="12.5703125" style="81" customWidth="1"/>
    <col min="7936" max="7936" width="13.5703125" style="81" customWidth="1"/>
    <col min="7937" max="7937" width="22.42578125" style="81" customWidth="1"/>
    <col min="7938" max="8186" width="11.42578125" style="81"/>
    <col min="8187" max="8187" width="16.28515625" style="81" customWidth="1"/>
    <col min="8188" max="8188" width="46.5703125" style="81" customWidth="1"/>
    <col min="8189" max="8189" width="13.28515625" style="81" customWidth="1"/>
    <col min="8190" max="8190" width="13.5703125" style="81" customWidth="1"/>
    <col min="8191" max="8191" width="12.5703125" style="81" customWidth="1"/>
    <col min="8192" max="8192" width="13.5703125" style="81" customWidth="1"/>
    <col min="8193" max="8193" width="22.42578125" style="81" customWidth="1"/>
    <col min="8194" max="8442" width="11.42578125" style="81"/>
    <col min="8443" max="8443" width="16.28515625" style="81" customWidth="1"/>
    <col min="8444" max="8444" width="46.5703125" style="81" customWidth="1"/>
    <col min="8445" max="8445" width="13.28515625" style="81" customWidth="1"/>
    <col min="8446" max="8446" width="13.5703125" style="81" customWidth="1"/>
    <col min="8447" max="8447" width="12.5703125" style="81" customWidth="1"/>
    <col min="8448" max="8448" width="13.5703125" style="81" customWidth="1"/>
    <col min="8449" max="8449" width="22.42578125" style="81" customWidth="1"/>
    <col min="8450" max="8698" width="11.42578125" style="81"/>
    <col min="8699" max="8699" width="16.28515625" style="81" customWidth="1"/>
    <col min="8700" max="8700" width="46.5703125" style="81" customWidth="1"/>
    <col min="8701" max="8701" width="13.28515625" style="81" customWidth="1"/>
    <col min="8702" max="8702" width="13.5703125" style="81" customWidth="1"/>
    <col min="8703" max="8703" width="12.5703125" style="81" customWidth="1"/>
    <col min="8704" max="8704" width="13.5703125" style="81" customWidth="1"/>
    <col min="8705" max="8705" width="22.42578125" style="81" customWidth="1"/>
    <col min="8706" max="8954" width="11.42578125" style="81"/>
    <col min="8955" max="8955" width="16.28515625" style="81" customWidth="1"/>
    <col min="8956" max="8956" width="46.5703125" style="81" customWidth="1"/>
    <col min="8957" max="8957" width="13.28515625" style="81" customWidth="1"/>
    <col min="8958" max="8958" width="13.5703125" style="81" customWidth="1"/>
    <col min="8959" max="8959" width="12.5703125" style="81" customWidth="1"/>
    <col min="8960" max="8960" width="13.5703125" style="81" customWidth="1"/>
    <col min="8961" max="8961" width="22.42578125" style="81" customWidth="1"/>
    <col min="8962" max="9210" width="11.42578125" style="81"/>
    <col min="9211" max="9211" width="16.28515625" style="81" customWidth="1"/>
    <col min="9212" max="9212" width="46.5703125" style="81" customWidth="1"/>
    <col min="9213" max="9213" width="13.28515625" style="81" customWidth="1"/>
    <col min="9214" max="9214" width="13.5703125" style="81" customWidth="1"/>
    <col min="9215" max="9215" width="12.5703125" style="81" customWidth="1"/>
    <col min="9216" max="9216" width="13.5703125" style="81" customWidth="1"/>
    <col min="9217" max="9217" width="22.42578125" style="81" customWidth="1"/>
    <col min="9218" max="9466" width="11.42578125" style="81"/>
    <col min="9467" max="9467" width="16.28515625" style="81" customWidth="1"/>
    <col min="9468" max="9468" width="46.5703125" style="81" customWidth="1"/>
    <col min="9469" max="9469" width="13.28515625" style="81" customWidth="1"/>
    <col min="9470" max="9470" width="13.5703125" style="81" customWidth="1"/>
    <col min="9471" max="9471" width="12.5703125" style="81" customWidth="1"/>
    <col min="9472" max="9472" width="13.5703125" style="81" customWidth="1"/>
    <col min="9473" max="9473" width="22.42578125" style="81" customWidth="1"/>
    <col min="9474" max="9722" width="11.42578125" style="81"/>
    <col min="9723" max="9723" width="16.28515625" style="81" customWidth="1"/>
    <col min="9724" max="9724" width="46.5703125" style="81" customWidth="1"/>
    <col min="9725" max="9725" width="13.28515625" style="81" customWidth="1"/>
    <col min="9726" max="9726" width="13.5703125" style="81" customWidth="1"/>
    <col min="9727" max="9727" width="12.5703125" style="81" customWidth="1"/>
    <col min="9728" max="9728" width="13.5703125" style="81" customWidth="1"/>
    <col min="9729" max="9729" width="22.42578125" style="81" customWidth="1"/>
    <col min="9730" max="9978" width="11.42578125" style="81"/>
    <col min="9979" max="9979" width="16.28515625" style="81" customWidth="1"/>
    <col min="9980" max="9980" width="46.5703125" style="81" customWidth="1"/>
    <col min="9981" max="9981" width="13.28515625" style="81" customWidth="1"/>
    <col min="9982" max="9982" width="13.5703125" style="81" customWidth="1"/>
    <col min="9983" max="9983" width="12.5703125" style="81" customWidth="1"/>
    <col min="9984" max="9984" width="13.5703125" style="81" customWidth="1"/>
    <col min="9985" max="9985" width="22.42578125" style="81" customWidth="1"/>
    <col min="9986" max="10234" width="11.42578125" style="81"/>
    <col min="10235" max="10235" width="16.28515625" style="81" customWidth="1"/>
    <col min="10236" max="10236" width="46.5703125" style="81" customWidth="1"/>
    <col min="10237" max="10237" width="13.28515625" style="81" customWidth="1"/>
    <col min="10238" max="10238" width="13.5703125" style="81" customWidth="1"/>
    <col min="10239" max="10239" width="12.5703125" style="81" customWidth="1"/>
    <col min="10240" max="10240" width="13.5703125" style="81" customWidth="1"/>
    <col min="10241" max="10241" width="22.42578125" style="81" customWidth="1"/>
    <col min="10242" max="10490" width="11.42578125" style="81"/>
    <col min="10491" max="10491" width="16.28515625" style="81" customWidth="1"/>
    <col min="10492" max="10492" width="46.5703125" style="81" customWidth="1"/>
    <col min="10493" max="10493" width="13.28515625" style="81" customWidth="1"/>
    <col min="10494" max="10494" width="13.5703125" style="81" customWidth="1"/>
    <col min="10495" max="10495" width="12.5703125" style="81" customWidth="1"/>
    <col min="10496" max="10496" width="13.5703125" style="81" customWidth="1"/>
    <col min="10497" max="10497" width="22.42578125" style="81" customWidth="1"/>
    <col min="10498" max="10746" width="11.42578125" style="81"/>
    <col min="10747" max="10747" width="16.28515625" style="81" customWidth="1"/>
    <col min="10748" max="10748" width="46.5703125" style="81" customWidth="1"/>
    <col min="10749" max="10749" width="13.28515625" style="81" customWidth="1"/>
    <col min="10750" max="10750" width="13.5703125" style="81" customWidth="1"/>
    <col min="10751" max="10751" width="12.5703125" style="81" customWidth="1"/>
    <col min="10752" max="10752" width="13.5703125" style="81" customWidth="1"/>
    <col min="10753" max="10753" width="22.42578125" style="81" customWidth="1"/>
    <col min="10754" max="11002" width="11.42578125" style="81"/>
    <col min="11003" max="11003" width="16.28515625" style="81" customWidth="1"/>
    <col min="11004" max="11004" width="46.5703125" style="81" customWidth="1"/>
    <col min="11005" max="11005" width="13.28515625" style="81" customWidth="1"/>
    <col min="11006" max="11006" width="13.5703125" style="81" customWidth="1"/>
    <col min="11007" max="11007" width="12.5703125" style="81" customWidth="1"/>
    <col min="11008" max="11008" width="13.5703125" style="81" customWidth="1"/>
    <col min="11009" max="11009" width="22.42578125" style="81" customWidth="1"/>
    <col min="11010" max="11258" width="11.42578125" style="81"/>
    <col min="11259" max="11259" width="16.28515625" style="81" customWidth="1"/>
    <col min="11260" max="11260" width="46.5703125" style="81" customWidth="1"/>
    <col min="11261" max="11261" width="13.28515625" style="81" customWidth="1"/>
    <col min="11262" max="11262" width="13.5703125" style="81" customWidth="1"/>
    <col min="11263" max="11263" width="12.5703125" style="81" customWidth="1"/>
    <col min="11264" max="11264" width="13.5703125" style="81" customWidth="1"/>
    <col min="11265" max="11265" width="22.42578125" style="81" customWidth="1"/>
    <col min="11266" max="11514" width="11.42578125" style="81"/>
    <col min="11515" max="11515" width="16.28515625" style="81" customWidth="1"/>
    <col min="11516" max="11516" width="46.5703125" style="81" customWidth="1"/>
    <col min="11517" max="11517" width="13.28515625" style="81" customWidth="1"/>
    <col min="11518" max="11518" width="13.5703125" style="81" customWidth="1"/>
    <col min="11519" max="11519" width="12.5703125" style="81" customWidth="1"/>
    <col min="11520" max="11520" width="13.5703125" style="81" customWidth="1"/>
    <col min="11521" max="11521" width="22.42578125" style="81" customWidth="1"/>
    <col min="11522" max="11770" width="11.42578125" style="81"/>
    <col min="11771" max="11771" width="16.28515625" style="81" customWidth="1"/>
    <col min="11772" max="11772" width="46.5703125" style="81" customWidth="1"/>
    <col min="11773" max="11773" width="13.28515625" style="81" customWidth="1"/>
    <col min="11774" max="11774" width="13.5703125" style="81" customWidth="1"/>
    <col min="11775" max="11775" width="12.5703125" style="81" customWidth="1"/>
    <col min="11776" max="11776" width="13.5703125" style="81" customWidth="1"/>
    <col min="11777" max="11777" width="22.42578125" style="81" customWidth="1"/>
    <col min="11778" max="12026" width="11.42578125" style="81"/>
    <col min="12027" max="12027" width="16.28515625" style="81" customWidth="1"/>
    <col min="12028" max="12028" width="46.5703125" style="81" customWidth="1"/>
    <col min="12029" max="12029" width="13.28515625" style="81" customWidth="1"/>
    <col min="12030" max="12030" width="13.5703125" style="81" customWidth="1"/>
    <col min="12031" max="12031" width="12.5703125" style="81" customWidth="1"/>
    <col min="12032" max="12032" width="13.5703125" style="81" customWidth="1"/>
    <col min="12033" max="12033" width="22.42578125" style="81" customWidth="1"/>
    <col min="12034" max="12282" width="11.42578125" style="81"/>
    <col min="12283" max="12283" width="16.28515625" style="81" customWidth="1"/>
    <col min="12284" max="12284" width="46.5703125" style="81" customWidth="1"/>
    <col min="12285" max="12285" width="13.28515625" style="81" customWidth="1"/>
    <col min="12286" max="12286" width="13.5703125" style="81" customWidth="1"/>
    <col min="12287" max="12287" width="12.5703125" style="81" customWidth="1"/>
    <col min="12288" max="12288" width="13.5703125" style="81" customWidth="1"/>
    <col min="12289" max="12289" width="22.42578125" style="81" customWidth="1"/>
    <col min="12290" max="12538" width="11.42578125" style="81"/>
    <col min="12539" max="12539" width="16.28515625" style="81" customWidth="1"/>
    <col min="12540" max="12540" width="46.5703125" style="81" customWidth="1"/>
    <col min="12541" max="12541" width="13.28515625" style="81" customWidth="1"/>
    <col min="12542" max="12542" width="13.5703125" style="81" customWidth="1"/>
    <col min="12543" max="12543" width="12.5703125" style="81" customWidth="1"/>
    <col min="12544" max="12544" width="13.5703125" style="81" customWidth="1"/>
    <col min="12545" max="12545" width="22.42578125" style="81" customWidth="1"/>
    <col min="12546" max="12794" width="11.42578125" style="81"/>
    <col min="12795" max="12795" width="16.28515625" style="81" customWidth="1"/>
    <col min="12796" max="12796" width="46.5703125" style="81" customWidth="1"/>
    <col min="12797" max="12797" width="13.28515625" style="81" customWidth="1"/>
    <col min="12798" max="12798" width="13.5703125" style="81" customWidth="1"/>
    <col min="12799" max="12799" width="12.5703125" style="81" customWidth="1"/>
    <col min="12800" max="12800" width="13.5703125" style="81" customWidth="1"/>
    <col min="12801" max="12801" width="22.42578125" style="81" customWidth="1"/>
    <col min="12802" max="13050" width="11.42578125" style="81"/>
    <col min="13051" max="13051" width="16.28515625" style="81" customWidth="1"/>
    <col min="13052" max="13052" width="46.5703125" style="81" customWidth="1"/>
    <col min="13053" max="13053" width="13.28515625" style="81" customWidth="1"/>
    <col min="13054" max="13054" width="13.5703125" style="81" customWidth="1"/>
    <col min="13055" max="13055" width="12.5703125" style="81" customWidth="1"/>
    <col min="13056" max="13056" width="13.5703125" style="81" customWidth="1"/>
    <col min="13057" max="13057" width="22.42578125" style="81" customWidth="1"/>
    <col min="13058" max="13306" width="11.42578125" style="81"/>
    <col min="13307" max="13307" width="16.28515625" style="81" customWidth="1"/>
    <col min="13308" max="13308" width="46.5703125" style="81" customWidth="1"/>
    <col min="13309" max="13309" width="13.28515625" style="81" customWidth="1"/>
    <col min="13310" max="13310" width="13.5703125" style="81" customWidth="1"/>
    <col min="13311" max="13311" width="12.5703125" style="81" customWidth="1"/>
    <col min="13312" max="13312" width="13.5703125" style="81" customWidth="1"/>
    <col min="13313" max="13313" width="22.42578125" style="81" customWidth="1"/>
    <col min="13314" max="13562" width="11.42578125" style="81"/>
    <col min="13563" max="13563" width="16.28515625" style="81" customWidth="1"/>
    <col min="13564" max="13564" width="46.5703125" style="81" customWidth="1"/>
    <col min="13565" max="13565" width="13.28515625" style="81" customWidth="1"/>
    <col min="13566" max="13566" width="13.5703125" style="81" customWidth="1"/>
    <col min="13567" max="13567" width="12.5703125" style="81" customWidth="1"/>
    <col min="13568" max="13568" width="13.5703125" style="81" customWidth="1"/>
    <col min="13569" max="13569" width="22.42578125" style="81" customWidth="1"/>
    <col min="13570" max="13818" width="11.42578125" style="81"/>
    <col min="13819" max="13819" width="16.28515625" style="81" customWidth="1"/>
    <col min="13820" max="13820" width="46.5703125" style="81" customWidth="1"/>
    <col min="13821" max="13821" width="13.28515625" style="81" customWidth="1"/>
    <col min="13822" max="13822" width="13.5703125" style="81" customWidth="1"/>
    <col min="13823" max="13823" width="12.5703125" style="81" customWidth="1"/>
    <col min="13824" max="13824" width="13.5703125" style="81" customWidth="1"/>
    <col min="13825" max="13825" width="22.42578125" style="81" customWidth="1"/>
    <col min="13826" max="14074" width="11.42578125" style="81"/>
    <col min="14075" max="14075" width="16.28515625" style="81" customWidth="1"/>
    <col min="14076" max="14076" width="46.5703125" style="81" customWidth="1"/>
    <col min="14077" max="14077" width="13.28515625" style="81" customWidth="1"/>
    <col min="14078" max="14078" width="13.5703125" style="81" customWidth="1"/>
    <col min="14079" max="14079" width="12.5703125" style="81" customWidth="1"/>
    <col min="14080" max="14080" width="13.5703125" style="81" customWidth="1"/>
    <col min="14081" max="14081" width="22.42578125" style="81" customWidth="1"/>
    <col min="14082" max="14330" width="11.42578125" style="81"/>
    <col min="14331" max="14331" width="16.28515625" style="81" customWidth="1"/>
    <col min="14332" max="14332" width="46.5703125" style="81" customWidth="1"/>
    <col min="14333" max="14333" width="13.28515625" style="81" customWidth="1"/>
    <col min="14334" max="14334" width="13.5703125" style="81" customWidth="1"/>
    <col min="14335" max="14335" width="12.5703125" style="81" customWidth="1"/>
    <col min="14336" max="14336" width="13.5703125" style="81" customWidth="1"/>
    <col min="14337" max="14337" width="22.42578125" style="81" customWidth="1"/>
    <col min="14338" max="14586" width="11.42578125" style="81"/>
    <col min="14587" max="14587" width="16.28515625" style="81" customWidth="1"/>
    <col min="14588" max="14588" width="46.5703125" style="81" customWidth="1"/>
    <col min="14589" max="14589" width="13.28515625" style="81" customWidth="1"/>
    <col min="14590" max="14590" width="13.5703125" style="81" customWidth="1"/>
    <col min="14591" max="14591" width="12.5703125" style="81" customWidth="1"/>
    <col min="14592" max="14592" width="13.5703125" style="81" customWidth="1"/>
    <col min="14593" max="14593" width="22.42578125" style="81" customWidth="1"/>
    <col min="14594" max="14842" width="11.42578125" style="81"/>
    <col min="14843" max="14843" width="16.28515625" style="81" customWidth="1"/>
    <col min="14844" max="14844" width="46.5703125" style="81" customWidth="1"/>
    <col min="14845" max="14845" width="13.28515625" style="81" customWidth="1"/>
    <col min="14846" max="14846" width="13.5703125" style="81" customWidth="1"/>
    <col min="14847" max="14847" width="12.5703125" style="81" customWidth="1"/>
    <col min="14848" max="14848" width="13.5703125" style="81" customWidth="1"/>
    <col min="14849" max="14849" width="22.42578125" style="81" customWidth="1"/>
    <col min="14850" max="15098" width="11.42578125" style="81"/>
    <col min="15099" max="15099" width="16.28515625" style="81" customWidth="1"/>
    <col min="15100" max="15100" width="46.5703125" style="81" customWidth="1"/>
    <col min="15101" max="15101" width="13.28515625" style="81" customWidth="1"/>
    <col min="15102" max="15102" width="13.5703125" style="81" customWidth="1"/>
    <col min="15103" max="15103" width="12.5703125" style="81" customWidth="1"/>
    <col min="15104" max="15104" width="13.5703125" style="81" customWidth="1"/>
    <col min="15105" max="15105" width="22.42578125" style="81" customWidth="1"/>
    <col min="15106" max="15354" width="11.42578125" style="81"/>
    <col min="15355" max="15355" width="16.28515625" style="81" customWidth="1"/>
    <col min="15356" max="15356" width="46.5703125" style="81" customWidth="1"/>
    <col min="15357" max="15357" width="13.28515625" style="81" customWidth="1"/>
    <col min="15358" max="15358" width="13.5703125" style="81" customWidth="1"/>
    <col min="15359" max="15359" width="12.5703125" style="81" customWidth="1"/>
    <col min="15360" max="15360" width="13.5703125" style="81" customWidth="1"/>
    <col min="15361" max="15361" width="22.42578125" style="81" customWidth="1"/>
    <col min="15362" max="15610" width="11.42578125" style="81"/>
    <col min="15611" max="15611" width="16.28515625" style="81" customWidth="1"/>
    <col min="15612" max="15612" width="46.5703125" style="81" customWidth="1"/>
    <col min="15613" max="15613" width="13.28515625" style="81" customWidth="1"/>
    <col min="15614" max="15614" width="13.5703125" style="81" customWidth="1"/>
    <col min="15615" max="15615" width="12.5703125" style="81" customWidth="1"/>
    <col min="15616" max="15616" width="13.5703125" style="81" customWidth="1"/>
    <col min="15617" max="15617" width="22.42578125" style="81" customWidth="1"/>
    <col min="15618" max="15866" width="11.42578125" style="81"/>
    <col min="15867" max="15867" width="16.28515625" style="81" customWidth="1"/>
    <col min="15868" max="15868" width="46.5703125" style="81" customWidth="1"/>
    <col min="15869" max="15869" width="13.28515625" style="81" customWidth="1"/>
    <col min="15870" max="15870" width="13.5703125" style="81" customWidth="1"/>
    <col min="15871" max="15871" width="12.5703125" style="81" customWidth="1"/>
    <col min="15872" max="15872" width="13.5703125" style="81" customWidth="1"/>
    <col min="15873" max="15873" width="22.42578125" style="81" customWidth="1"/>
    <col min="15874" max="16122" width="11.42578125" style="81"/>
    <col min="16123" max="16123" width="16.28515625" style="81" customWidth="1"/>
    <col min="16124" max="16124" width="46.5703125" style="81" customWidth="1"/>
    <col min="16125" max="16125" width="13.28515625" style="81" customWidth="1"/>
    <col min="16126" max="16126" width="13.5703125" style="81" customWidth="1"/>
    <col min="16127" max="16127" width="12.5703125" style="81" customWidth="1"/>
    <col min="16128" max="16128" width="13.5703125" style="81" customWidth="1"/>
    <col min="16129" max="16129" width="22.42578125" style="81" customWidth="1"/>
    <col min="16130" max="16384" width="11.42578125" style="81"/>
  </cols>
  <sheetData>
    <row r="1" spans="1:10" x14ac:dyDescent="0.25">
      <c r="A1" s="292"/>
      <c r="B1" s="292"/>
      <c r="C1" s="292"/>
    </row>
    <row r="2" spans="1:10" ht="15" customHeight="1" x14ac:dyDescent="0.25">
      <c r="A2" s="293" t="s">
        <v>455</v>
      </c>
      <c r="B2" s="293"/>
      <c r="C2" s="293"/>
      <c r="D2" s="7"/>
    </row>
    <row r="3" spans="1:10" ht="15" customHeight="1" x14ac:dyDescent="0.25">
      <c r="A3" s="294" t="s">
        <v>319</v>
      </c>
      <c r="B3" s="294"/>
      <c r="C3" s="294"/>
      <c r="D3" s="7"/>
    </row>
    <row r="4" spans="1:10" ht="15" customHeight="1" x14ac:dyDescent="0.25">
      <c r="A4" s="295" t="s">
        <v>458</v>
      </c>
      <c r="B4" s="295"/>
      <c r="C4" s="295"/>
      <c r="D4" s="7"/>
    </row>
    <row r="5" spans="1:10" ht="15.75" thickBot="1" x14ac:dyDescent="0.3">
      <c r="A5" s="296" t="s">
        <v>306</v>
      </c>
      <c r="B5" s="296"/>
      <c r="C5" s="296"/>
      <c r="D5" s="7"/>
    </row>
    <row r="6" spans="1:10" ht="15.75" customHeight="1" thickBot="1" x14ac:dyDescent="0.3">
      <c r="A6" s="288" t="s">
        <v>320</v>
      </c>
      <c r="B6" s="289"/>
      <c r="C6" s="245">
        <v>9051677.7200000007</v>
      </c>
      <c r="D6" s="7"/>
    </row>
    <row r="7" spans="1:10" ht="18" customHeight="1" thickBot="1" x14ac:dyDescent="0.3">
      <c r="A7" s="287"/>
      <c r="B7" s="287"/>
      <c r="C7" s="82"/>
      <c r="D7" s="7"/>
    </row>
    <row r="8" spans="1:10" ht="15.75" customHeight="1" thickBot="1" x14ac:dyDescent="0.3">
      <c r="A8" s="288" t="s">
        <v>321</v>
      </c>
      <c r="B8" s="289"/>
      <c r="C8" s="246">
        <f>SUM(C11:C29)</f>
        <v>0</v>
      </c>
      <c r="D8" s="7"/>
      <c r="E8" s="247"/>
      <c r="F8" s="247"/>
      <c r="G8" s="247"/>
      <c r="H8" s="93"/>
      <c r="I8" s="93"/>
      <c r="J8" s="93"/>
    </row>
    <row r="9" spans="1:10" ht="15.75" customHeight="1" x14ac:dyDescent="0.25">
      <c r="A9" s="94"/>
      <c r="B9" s="84" t="s">
        <v>149</v>
      </c>
      <c r="C9" s="129">
        <v>0</v>
      </c>
      <c r="D9" s="7"/>
      <c r="E9" s="247"/>
      <c r="F9" s="247"/>
      <c r="G9" s="247"/>
      <c r="H9" s="93"/>
      <c r="I9" s="93"/>
      <c r="J9" s="93"/>
    </row>
    <row r="10" spans="1:10" ht="15.75" customHeight="1" x14ac:dyDescent="0.25">
      <c r="A10" s="94"/>
      <c r="B10" s="84" t="s">
        <v>76</v>
      </c>
      <c r="C10" s="129">
        <v>0</v>
      </c>
      <c r="D10" s="7"/>
      <c r="E10" s="247"/>
      <c r="F10" s="247"/>
      <c r="G10" s="247"/>
      <c r="H10" s="93"/>
      <c r="I10" s="93"/>
      <c r="J10" s="93"/>
    </row>
    <row r="11" spans="1:10" ht="16.5" customHeight="1" x14ac:dyDescent="0.25">
      <c r="A11" s="94"/>
      <c r="B11" s="84" t="s">
        <v>322</v>
      </c>
      <c r="C11" s="129">
        <f>SUM(COG!G48)</f>
        <v>0</v>
      </c>
      <c r="D11" s="7"/>
      <c r="E11" s="248"/>
      <c r="F11" s="248"/>
      <c r="G11" s="247"/>
      <c r="H11" s="93"/>
      <c r="I11" s="93"/>
      <c r="J11" s="93"/>
    </row>
    <row r="12" spans="1:10" x14ac:dyDescent="0.25">
      <c r="A12" s="88"/>
      <c r="B12" s="87" t="s">
        <v>323</v>
      </c>
      <c r="C12" s="129">
        <f>SUM(COG!G49)</f>
        <v>0</v>
      </c>
      <c r="D12" s="7"/>
      <c r="E12" s="247"/>
      <c r="F12" s="247"/>
      <c r="G12" s="247"/>
      <c r="H12" s="93"/>
      <c r="I12" s="93"/>
      <c r="J12" s="93"/>
    </row>
    <row r="13" spans="1:10" ht="15.75" customHeight="1" x14ac:dyDescent="0.25">
      <c r="A13" s="88"/>
      <c r="B13" s="87" t="s">
        <v>324</v>
      </c>
      <c r="C13" s="129">
        <v>0</v>
      </c>
      <c r="D13" s="7"/>
      <c r="E13" s="247"/>
      <c r="F13" s="247"/>
      <c r="G13" s="247"/>
      <c r="H13" s="93"/>
      <c r="I13" s="93"/>
      <c r="J13" s="93"/>
    </row>
    <row r="14" spans="1:10" ht="15.75" customHeight="1" x14ac:dyDescent="0.25">
      <c r="A14" s="88"/>
      <c r="B14" s="87" t="s">
        <v>325</v>
      </c>
      <c r="C14" s="129">
        <v>0</v>
      </c>
      <c r="D14" s="7"/>
      <c r="E14" s="247"/>
      <c r="F14" s="247"/>
      <c r="G14" s="247"/>
      <c r="H14" s="93"/>
      <c r="I14" s="93"/>
      <c r="J14" s="93"/>
    </row>
    <row r="15" spans="1:10" ht="15.75" customHeight="1" x14ac:dyDescent="0.25">
      <c r="A15" s="88"/>
      <c r="B15" s="87" t="s">
        <v>326</v>
      </c>
      <c r="C15" s="129">
        <v>0</v>
      </c>
      <c r="D15" s="7"/>
      <c r="E15" s="247"/>
      <c r="F15" s="247"/>
      <c r="G15" s="247"/>
      <c r="H15" s="93"/>
      <c r="I15" s="93"/>
      <c r="J15" s="93"/>
    </row>
    <row r="16" spans="1:10" ht="15.75" customHeight="1" x14ac:dyDescent="0.25">
      <c r="A16" s="88"/>
      <c r="B16" s="87" t="s">
        <v>327</v>
      </c>
      <c r="C16" s="129">
        <f>SUM(COG!G53)</f>
        <v>0</v>
      </c>
      <c r="D16" s="7"/>
      <c r="E16" s="247"/>
      <c r="F16" s="247"/>
      <c r="G16" s="247"/>
      <c r="H16" s="93"/>
      <c r="I16" s="93"/>
      <c r="J16" s="93"/>
    </row>
    <row r="17" spans="1:10" ht="15.75" customHeight="1" x14ac:dyDescent="0.25">
      <c r="A17" s="88"/>
      <c r="B17" s="87" t="s">
        <v>328</v>
      </c>
      <c r="C17" s="129">
        <v>0</v>
      </c>
      <c r="D17" s="7"/>
      <c r="E17" s="247"/>
      <c r="F17" s="247"/>
      <c r="G17" s="247"/>
      <c r="H17" s="93"/>
      <c r="I17" s="93"/>
      <c r="J17" s="93"/>
    </row>
    <row r="18" spans="1:10" x14ac:dyDescent="0.25">
      <c r="A18" s="88"/>
      <c r="B18" s="87" t="s">
        <v>329</v>
      </c>
      <c r="C18" s="129">
        <v>0</v>
      </c>
      <c r="D18" s="7"/>
      <c r="E18" s="247"/>
      <c r="F18" s="247"/>
      <c r="G18" s="247"/>
      <c r="H18" s="93"/>
      <c r="I18" s="93"/>
      <c r="J18" s="93"/>
    </row>
    <row r="19" spans="1:10" ht="15.75" customHeight="1" x14ac:dyDescent="0.25">
      <c r="A19" s="88"/>
      <c r="B19" s="87" t="s">
        <v>330</v>
      </c>
      <c r="C19" s="129">
        <v>0</v>
      </c>
      <c r="D19" s="7"/>
      <c r="E19" s="247"/>
      <c r="F19" s="247"/>
      <c r="G19" s="247"/>
      <c r="H19" s="93"/>
      <c r="I19" s="93"/>
      <c r="J19" s="93"/>
    </row>
    <row r="20" spans="1:10" ht="15.75" customHeight="1" x14ac:dyDescent="0.25">
      <c r="A20" s="88"/>
      <c r="B20" s="87" t="s">
        <v>175</v>
      </c>
      <c r="C20" s="129">
        <v>0</v>
      </c>
      <c r="D20" s="7"/>
      <c r="E20" s="247"/>
      <c r="F20" s="247"/>
      <c r="G20" s="247"/>
      <c r="H20" s="93"/>
      <c r="I20" s="93"/>
      <c r="J20" s="93"/>
    </row>
    <row r="21" spans="1:10" ht="15.75" customHeight="1" x14ac:dyDescent="0.25">
      <c r="A21" s="88"/>
      <c r="B21" s="87" t="s">
        <v>176</v>
      </c>
      <c r="C21" s="129">
        <v>0</v>
      </c>
      <c r="D21" s="7"/>
      <c r="E21" s="247"/>
      <c r="F21" s="247"/>
      <c r="G21" s="247"/>
      <c r="H21" s="93"/>
      <c r="I21" s="93"/>
      <c r="J21" s="93"/>
    </row>
    <row r="22" spans="1:10" ht="15.75" customHeight="1" x14ac:dyDescent="0.25">
      <c r="A22" s="88"/>
      <c r="B22" s="87" t="s">
        <v>331</v>
      </c>
      <c r="C22" s="129">
        <v>0</v>
      </c>
      <c r="D22" s="7"/>
      <c r="E22" s="247"/>
      <c r="F22" s="247"/>
      <c r="G22" s="247"/>
      <c r="H22" s="93"/>
      <c r="I22" s="93"/>
      <c r="J22" s="93"/>
    </row>
    <row r="23" spans="1:10" ht="15.75" customHeight="1" x14ac:dyDescent="0.25">
      <c r="A23" s="88"/>
      <c r="B23" s="87" t="s">
        <v>332</v>
      </c>
      <c r="C23" s="129">
        <v>0</v>
      </c>
      <c r="D23" s="7"/>
      <c r="E23" s="247"/>
      <c r="F23" s="247"/>
      <c r="G23" s="247"/>
      <c r="H23" s="93"/>
      <c r="I23" s="93"/>
      <c r="J23" s="93"/>
    </row>
    <row r="24" spans="1:10" ht="15.75" customHeight="1" x14ac:dyDescent="0.25">
      <c r="A24" s="88"/>
      <c r="B24" s="87" t="s">
        <v>456</v>
      </c>
      <c r="C24" s="129">
        <v>0</v>
      </c>
      <c r="D24" s="7"/>
      <c r="E24" s="247"/>
      <c r="F24" s="247"/>
      <c r="G24" s="247"/>
      <c r="H24" s="93"/>
      <c r="I24" s="93"/>
      <c r="J24" s="93"/>
    </row>
    <row r="25" spans="1:10" ht="15.75" customHeight="1" x14ac:dyDescent="0.25">
      <c r="A25" s="88"/>
      <c r="B25" s="87" t="s">
        <v>333</v>
      </c>
      <c r="C25" s="129">
        <v>0</v>
      </c>
      <c r="D25" s="7"/>
      <c r="E25" s="247"/>
      <c r="F25" s="247"/>
      <c r="G25" s="247"/>
      <c r="H25" s="93"/>
      <c r="I25" s="93"/>
      <c r="J25" s="93"/>
    </row>
    <row r="26" spans="1:10" ht="15.75" customHeight="1" x14ac:dyDescent="0.25">
      <c r="A26" s="88"/>
      <c r="B26" s="87" t="s">
        <v>334</v>
      </c>
      <c r="C26" s="130">
        <v>0</v>
      </c>
      <c r="D26" s="7"/>
      <c r="E26" s="247"/>
      <c r="F26" s="247"/>
      <c r="G26" s="247"/>
      <c r="H26" s="93"/>
      <c r="I26" s="93"/>
      <c r="J26" s="93"/>
    </row>
    <row r="27" spans="1:10" ht="15.75" customHeight="1" x14ac:dyDescent="0.25">
      <c r="A27" s="88"/>
      <c r="B27" s="87" t="s">
        <v>335</v>
      </c>
      <c r="C27" s="130">
        <v>0</v>
      </c>
      <c r="D27" s="7"/>
      <c r="E27" s="247"/>
      <c r="F27" s="247"/>
      <c r="G27" s="247"/>
      <c r="H27" s="93"/>
      <c r="I27" s="93"/>
      <c r="J27" s="93"/>
    </row>
    <row r="28" spans="1:10" ht="15.75" customHeight="1" x14ac:dyDescent="0.25">
      <c r="A28" s="88"/>
      <c r="B28" s="87" t="s">
        <v>336</v>
      </c>
      <c r="C28" s="130">
        <v>0</v>
      </c>
      <c r="D28" s="7"/>
      <c r="E28" s="247"/>
      <c r="F28" s="247"/>
      <c r="G28" s="247"/>
      <c r="H28" s="93"/>
      <c r="I28" s="93"/>
      <c r="J28" s="93"/>
    </row>
    <row r="29" spans="1:10" ht="15.75" customHeight="1" thickBot="1" x14ac:dyDescent="0.3">
      <c r="A29" s="290" t="s">
        <v>337</v>
      </c>
      <c r="B29" s="291"/>
      <c r="C29" s="131">
        <v>0</v>
      </c>
      <c r="D29" s="7"/>
      <c r="E29" s="247"/>
      <c r="F29" s="247"/>
      <c r="G29" s="247"/>
      <c r="H29" s="93"/>
      <c r="I29" s="93"/>
      <c r="J29" s="93"/>
    </row>
    <row r="30" spans="1:10" ht="15.75" customHeight="1" thickBot="1" x14ac:dyDescent="0.3">
      <c r="A30" s="287"/>
      <c r="B30" s="287"/>
      <c r="C30" s="82"/>
      <c r="D30" s="7"/>
      <c r="E30" s="247"/>
      <c r="F30" s="247"/>
      <c r="G30" s="247"/>
      <c r="H30" s="93"/>
      <c r="I30" s="93"/>
      <c r="J30" s="93"/>
    </row>
    <row r="31" spans="1:10" ht="15.75" customHeight="1" thickBot="1" x14ac:dyDescent="0.3">
      <c r="A31" s="288" t="s">
        <v>338</v>
      </c>
      <c r="B31" s="289"/>
      <c r="C31" s="245">
        <f>SUM(C32:C38)</f>
        <v>60961.49</v>
      </c>
      <c r="D31" s="7"/>
      <c r="E31" s="247"/>
      <c r="F31" s="247"/>
      <c r="G31" s="247"/>
      <c r="H31" s="93"/>
      <c r="I31" s="93"/>
      <c r="J31" s="93"/>
    </row>
    <row r="32" spans="1:10" ht="15.75" customHeight="1" x14ac:dyDescent="0.25">
      <c r="A32" s="94"/>
      <c r="B32" s="84" t="s">
        <v>339</v>
      </c>
      <c r="C32" s="129">
        <v>0</v>
      </c>
      <c r="D32" s="7"/>
      <c r="E32" s="247"/>
      <c r="F32" s="247"/>
      <c r="G32" s="247"/>
      <c r="H32" s="93"/>
      <c r="I32" s="93"/>
      <c r="J32" s="93"/>
    </row>
    <row r="33" spans="1:10" ht="15.75" customHeight="1" x14ac:dyDescent="0.25">
      <c r="A33" s="88"/>
      <c r="B33" s="87" t="s">
        <v>96</v>
      </c>
      <c r="C33" s="130">
        <v>0</v>
      </c>
      <c r="D33" s="7"/>
      <c r="E33" s="247"/>
      <c r="F33" s="247"/>
      <c r="G33" s="247"/>
      <c r="H33" s="93"/>
      <c r="I33" s="93"/>
      <c r="J33" s="93"/>
    </row>
    <row r="34" spans="1:10" ht="15.75" customHeight="1" x14ac:dyDescent="0.25">
      <c r="A34" s="88"/>
      <c r="B34" s="87" t="s">
        <v>340</v>
      </c>
      <c r="C34" s="130">
        <v>0</v>
      </c>
      <c r="D34" s="7"/>
      <c r="E34" s="247"/>
      <c r="F34" s="247"/>
      <c r="G34" s="247"/>
      <c r="H34" s="93"/>
      <c r="I34" s="93"/>
      <c r="J34" s="93"/>
    </row>
    <row r="35" spans="1:10" x14ac:dyDescent="0.25">
      <c r="A35" s="88"/>
      <c r="B35" s="87" t="s">
        <v>341</v>
      </c>
      <c r="C35" s="130">
        <v>0</v>
      </c>
      <c r="D35" s="7"/>
      <c r="E35" s="247"/>
      <c r="F35" s="247"/>
      <c r="G35" s="247"/>
      <c r="H35" s="93"/>
      <c r="I35" s="93"/>
      <c r="J35" s="93"/>
    </row>
    <row r="36" spans="1:10" ht="15.75" customHeight="1" x14ac:dyDescent="0.25">
      <c r="A36" s="88"/>
      <c r="B36" s="87" t="s">
        <v>342</v>
      </c>
      <c r="C36" s="130">
        <v>0</v>
      </c>
      <c r="D36" s="7"/>
      <c r="E36" s="247"/>
      <c r="F36" s="247"/>
      <c r="G36" s="247"/>
      <c r="H36" s="93"/>
      <c r="I36" s="93"/>
      <c r="J36" s="93"/>
    </row>
    <row r="37" spans="1:10" ht="15.75" customHeight="1" x14ac:dyDescent="0.25">
      <c r="A37" s="88"/>
      <c r="B37" s="87" t="s">
        <v>97</v>
      </c>
      <c r="C37" s="130">
        <v>60961.49</v>
      </c>
      <c r="D37" s="7"/>
      <c r="E37" s="247"/>
      <c r="F37" s="247"/>
      <c r="G37" s="247"/>
      <c r="H37" s="93"/>
      <c r="I37" s="93"/>
      <c r="J37" s="93"/>
    </row>
    <row r="38" spans="1:10" ht="15.75" customHeight="1" thickBot="1" x14ac:dyDescent="0.3">
      <c r="A38" s="290" t="s">
        <v>343</v>
      </c>
      <c r="B38" s="291"/>
      <c r="C38" s="131">
        <v>0</v>
      </c>
      <c r="D38" s="7"/>
      <c r="E38" s="247"/>
      <c r="F38" s="247"/>
      <c r="G38" s="247"/>
      <c r="H38" s="93"/>
      <c r="I38" s="93"/>
      <c r="J38" s="93"/>
    </row>
    <row r="39" spans="1:10" ht="15.75" customHeight="1" thickBot="1" x14ac:dyDescent="0.3">
      <c r="A39" s="287"/>
      <c r="B39" s="287"/>
      <c r="C39" s="82"/>
      <c r="D39" s="7"/>
      <c r="E39" s="247"/>
      <c r="F39" s="247"/>
      <c r="G39" s="247"/>
      <c r="H39" s="93"/>
      <c r="I39" s="93"/>
      <c r="J39" s="93"/>
    </row>
    <row r="40" spans="1:10" ht="15.75" customHeight="1" thickBot="1" x14ac:dyDescent="0.3">
      <c r="A40" s="249" t="s">
        <v>344</v>
      </c>
      <c r="B40" s="250"/>
      <c r="C40" s="245">
        <f>(C6-C8)+C31</f>
        <v>9112639.2100000009</v>
      </c>
      <c r="D40" s="7"/>
      <c r="E40" s="247"/>
      <c r="F40" s="247"/>
      <c r="G40" s="247"/>
      <c r="H40" s="93"/>
      <c r="I40" s="93"/>
      <c r="J40" s="93"/>
    </row>
    <row r="41" spans="1:10" ht="15.75" customHeight="1" x14ac:dyDescent="0.25">
      <c r="A41" s="193"/>
      <c r="B41"/>
      <c r="C41"/>
      <c r="D41" s="7"/>
      <c r="E41" s="247"/>
      <c r="F41" s="247"/>
      <c r="G41" s="247"/>
      <c r="H41" s="93"/>
      <c r="I41" s="93"/>
      <c r="J41" s="93"/>
    </row>
    <row r="42" spans="1:10" ht="15.75" customHeight="1" x14ac:dyDescent="0.25">
      <c r="A42" s="95"/>
      <c r="B42"/>
      <c r="C42" s="261"/>
      <c r="D42" s="7"/>
      <c r="E42" s="247"/>
      <c r="F42" s="247"/>
      <c r="G42" s="247"/>
      <c r="H42" s="93"/>
      <c r="I42" s="93"/>
      <c r="J42" s="93"/>
    </row>
    <row r="43" spans="1:10" ht="15.75" customHeight="1" x14ac:dyDescent="0.25">
      <c r="A43" s="95"/>
      <c r="B43"/>
      <c r="C43"/>
      <c r="D43" s="7"/>
      <c r="E43" s="247"/>
      <c r="F43" s="247"/>
      <c r="G43" s="247"/>
      <c r="H43" s="93"/>
      <c r="I43" s="93"/>
      <c r="J43" s="93"/>
    </row>
    <row r="44" spans="1:10" ht="15.75" customHeight="1" x14ac:dyDescent="0.25">
      <c r="A44" s="90"/>
      <c r="B44"/>
      <c r="C44"/>
      <c r="D44" s="7"/>
      <c r="E44" s="247"/>
      <c r="F44" s="247"/>
      <c r="G44" s="247"/>
      <c r="H44" s="93"/>
      <c r="I44" s="93"/>
      <c r="J44" s="93"/>
    </row>
    <row r="45" spans="1:10" ht="15.75" customHeight="1" x14ac:dyDescent="0.25">
      <c r="A45" s="91"/>
      <c r="B45" s="91"/>
      <c r="C45" s="91"/>
      <c r="E45" s="247"/>
      <c r="F45" s="247"/>
      <c r="G45" s="247"/>
      <c r="H45" s="93"/>
      <c r="I45" s="93"/>
      <c r="J45" s="93"/>
    </row>
    <row r="46" spans="1:10" ht="15.75" customHeight="1" x14ac:dyDescent="0.25">
      <c r="A46" s="91"/>
      <c r="B46" s="91"/>
      <c r="C46" s="91"/>
      <c r="E46" s="247"/>
      <c r="F46" s="247"/>
      <c r="G46" s="247"/>
      <c r="H46" s="93"/>
      <c r="I46" s="93"/>
      <c r="J46" s="93"/>
    </row>
    <row r="47" spans="1:10" ht="15.75" customHeight="1" x14ac:dyDescent="0.25">
      <c r="A47" s="91"/>
      <c r="B47" s="91"/>
      <c r="C47" s="91"/>
      <c r="E47" s="247"/>
      <c r="F47" s="247"/>
      <c r="G47" s="247"/>
      <c r="H47" s="93"/>
      <c r="I47" s="93"/>
      <c r="J47" s="93"/>
    </row>
    <row r="48" spans="1:10" x14ac:dyDescent="0.25">
      <c r="E48" s="247"/>
      <c r="F48" s="247"/>
      <c r="G48" s="247"/>
      <c r="H48" s="93"/>
      <c r="I48" s="93"/>
      <c r="J48" s="93"/>
    </row>
    <row r="49" spans="3:3" x14ac:dyDescent="0.25">
      <c r="C49" s="92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workbookViewId="0">
      <selection activeCell="E15" sqref="E15"/>
    </sheetView>
  </sheetViews>
  <sheetFormatPr baseColWidth="10" defaultRowHeight="12" x14ac:dyDescent="0.2"/>
  <cols>
    <col min="1" max="1" width="1.140625" style="195" customWidth="1"/>
    <col min="2" max="3" width="3.7109375" style="196" customWidth="1"/>
    <col min="4" max="4" width="54.7109375" style="196" customWidth="1"/>
    <col min="5" max="10" width="15.7109375" style="196" customWidth="1"/>
    <col min="11" max="16384" width="11.42578125" style="196"/>
  </cols>
  <sheetData>
    <row r="1" spans="1:10" ht="15" x14ac:dyDescent="0.25">
      <c r="B1" s="314" t="s">
        <v>348</v>
      </c>
      <c r="C1" s="314"/>
      <c r="D1" s="314"/>
      <c r="E1" s="314"/>
      <c r="F1" s="314"/>
      <c r="G1" s="314"/>
      <c r="H1" s="314"/>
      <c r="I1" s="314"/>
      <c r="J1" s="314"/>
    </row>
    <row r="2" spans="1:10" ht="15" x14ac:dyDescent="0.25">
      <c r="B2" s="314" t="s">
        <v>103</v>
      </c>
      <c r="C2" s="314"/>
      <c r="D2" s="314"/>
      <c r="E2" s="314"/>
      <c r="F2" s="314"/>
      <c r="G2" s="314"/>
      <c r="H2" s="314"/>
      <c r="I2" s="314"/>
      <c r="J2" s="314"/>
    </row>
    <row r="3" spans="1:10" ht="15" x14ac:dyDescent="0.25">
      <c r="B3" s="314" t="s">
        <v>457</v>
      </c>
      <c r="C3" s="314"/>
      <c r="D3" s="314"/>
      <c r="E3" s="314"/>
      <c r="F3" s="314"/>
      <c r="G3" s="314"/>
      <c r="H3" s="314"/>
      <c r="I3" s="314"/>
      <c r="J3" s="314"/>
    </row>
    <row r="4" spans="1:10" ht="15" x14ac:dyDescent="0.25"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5" x14ac:dyDescent="0.25">
      <c r="B5" s="194"/>
      <c r="C5" s="194"/>
      <c r="D5" s="194"/>
      <c r="E5" s="194"/>
      <c r="F5" s="194"/>
      <c r="G5" s="194"/>
      <c r="H5" s="194"/>
      <c r="I5" s="194"/>
      <c r="J5" s="194"/>
    </row>
    <row r="6" spans="1:10" s="195" customFormat="1" x14ac:dyDescent="0.2">
      <c r="A6" s="197"/>
      <c r="B6" s="197"/>
      <c r="C6" s="197"/>
      <c r="D6" s="197"/>
      <c r="F6" s="198"/>
      <c r="G6" s="198"/>
      <c r="H6" s="198"/>
      <c r="I6" s="198"/>
      <c r="J6" s="198"/>
    </row>
    <row r="7" spans="1:10" ht="12" customHeight="1" x14ac:dyDescent="0.2">
      <c r="A7" s="199"/>
      <c r="B7" s="308" t="s">
        <v>104</v>
      </c>
      <c r="C7" s="308"/>
      <c r="D7" s="308"/>
      <c r="E7" s="308" t="s">
        <v>105</v>
      </c>
      <c r="F7" s="308"/>
      <c r="G7" s="308"/>
      <c r="H7" s="308"/>
      <c r="I7" s="308"/>
      <c r="J7" s="307" t="s">
        <v>106</v>
      </c>
    </row>
    <row r="8" spans="1:10" ht="24" x14ac:dyDescent="0.2">
      <c r="A8" s="197"/>
      <c r="B8" s="308"/>
      <c r="C8" s="308"/>
      <c r="D8" s="308"/>
      <c r="E8" s="200" t="s">
        <v>107</v>
      </c>
      <c r="F8" s="201" t="s">
        <v>108</v>
      </c>
      <c r="G8" s="200" t="s">
        <v>109</v>
      </c>
      <c r="H8" s="200" t="s">
        <v>110</v>
      </c>
      <c r="I8" s="200" t="s">
        <v>111</v>
      </c>
      <c r="J8" s="307"/>
    </row>
    <row r="9" spans="1:10" ht="12" customHeight="1" x14ac:dyDescent="0.2">
      <c r="A9" s="197"/>
      <c r="B9" s="308"/>
      <c r="C9" s="308"/>
      <c r="D9" s="308"/>
      <c r="E9" s="200" t="s">
        <v>112</v>
      </c>
      <c r="F9" s="200" t="s">
        <v>113</v>
      </c>
      <c r="G9" s="200" t="s">
        <v>114</v>
      </c>
      <c r="H9" s="200" t="s">
        <v>115</v>
      </c>
      <c r="I9" s="200" t="s">
        <v>116</v>
      </c>
      <c r="J9" s="200" t="s">
        <v>124</v>
      </c>
    </row>
    <row r="10" spans="1:10" ht="12" customHeight="1" x14ac:dyDescent="0.2">
      <c r="A10" s="202"/>
      <c r="B10" s="203"/>
      <c r="C10" s="204"/>
      <c r="D10" s="205"/>
      <c r="E10" s="206"/>
      <c r="F10" s="207"/>
      <c r="G10" s="207"/>
      <c r="H10" s="207"/>
      <c r="I10" s="207"/>
      <c r="J10" s="207"/>
    </row>
    <row r="11" spans="1:10" ht="12" customHeight="1" x14ac:dyDescent="0.2">
      <c r="A11" s="202"/>
      <c r="B11" s="309" t="s">
        <v>75</v>
      </c>
      <c r="C11" s="298"/>
      <c r="D11" s="299"/>
      <c r="E11" s="208">
        <v>0</v>
      </c>
      <c r="F11" s="208">
        <v>0</v>
      </c>
      <c r="G11" s="208">
        <f>+E11+F11</f>
        <v>0</v>
      </c>
      <c r="H11" s="208">
        <v>0</v>
      </c>
      <c r="I11" s="208">
        <v>0</v>
      </c>
      <c r="J11" s="208">
        <f>+I11-E11</f>
        <v>0</v>
      </c>
    </row>
    <row r="12" spans="1:10" ht="12" customHeight="1" x14ac:dyDescent="0.2">
      <c r="A12" s="202"/>
      <c r="B12" s="309" t="s">
        <v>102</v>
      </c>
      <c r="C12" s="298"/>
      <c r="D12" s="299"/>
      <c r="E12" s="208">
        <v>0</v>
      </c>
      <c r="F12" s="208">
        <v>0</v>
      </c>
      <c r="G12" s="208">
        <f t="shared" ref="G12:G20" si="0">+E12+F12</f>
        <v>0</v>
      </c>
      <c r="H12" s="208">
        <v>0</v>
      </c>
      <c r="I12" s="208">
        <v>0</v>
      </c>
      <c r="J12" s="208">
        <f t="shared" ref="J12:J20" si="1">+I12-E12</f>
        <v>0</v>
      </c>
    </row>
    <row r="13" spans="1:10" ht="12" customHeight="1" x14ac:dyDescent="0.2">
      <c r="A13" s="202"/>
      <c r="B13" s="309" t="s">
        <v>77</v>
      </c>
      <c r="C13" s="298"/>
      <c r="D13" s="299"/>
      <c r="E13" s="208">
        <v>0</v>
      </c>
      <c r="F13" s="208">
        <v>0</v>
      </c>
      <c r="G13" s="208">
        <f t="shared" si="0"/>
        <v>0</v>
      </c>
      <c r="H13" s="208">
        <v>0</v>
      </c>
      <c r="I13" s="208">
        <v>0</v>
      </c>
      <c r="J13" s="208">
        <f t="shared" si="1"/>
        <v>0</v>
      </c>
    </row>
    <row r="14" spans="1:10" ht="12" customHeight="1" x14ac:dyDescent="0.2">
      <c r="A14" s="202"/>
      <c r="B14" s="309" t="s">
        <v>79</v>
      </c>
      <c r="C14" s="298"/>
      <c r="D14" s="299"/>
      <c r="E14" s="208">
        <v>2635000</v>
      </c>
      <c r="F14" s="208">
        <v>0</v>
      </c>
      <c r="G14" s="208">
        <f t="shared" si="0"/>
        <v>2635000</v>
      </c>
      <c r="H14" s="208">
        <v>596575.72</v>
      </c>
      <c r="I14" s="208">
        <v>596575.72</v>
      </c>
      <c r="J14" s="208">
        <f t="shared" si="1"/>
        <v>-2038424.28</v>
      </c>
    </row>
    <row r="15" spans="1:10" ht="12" customHeight="1" x14ac:dyDescent="0.2">
      <c r="A15" s="202"/>
      <c r="B15" s="309" t="s">
        <v>117</v>
      </c>
      <c r="C15" s="298"/>
      <c r="D15" s="299"/>
      <c r="E15" s="209">
        <v>21667553.960000001</v>
      </c>
      <c r="F15" s="208">
        <v>0</v>
      </c>
      <c r="G15" s="208">
        <f t="shared" si="0"/>
        <v>21667553.960000001</v>
      </c>
      <c r="H15" s="209">
        <v>6292366.6699999999</v>
      </c>
      <c r="I15" s="209">
        <v>6292366.6699999999</v>
      </c>
      <c r="J15" s="208">
        <f t="shared" si="1"/>
        <v>-15375187.290000001</v>
      </c>
    </row>
    <row r="16" spans="1:10" ht="12" customHeight="1" x14ac:dyDescent="0.2">
      <c r="A16" s="202"/>
      <c r="B16" s="309" t="s">
        <v>118</v>
      </c>
      <c r="C16" s="298"/>
      <c r="D16" s="299"/>
      <c r="E16" s="209">
        <v>10579400</v>
      </c>
      <c r="F16" s="208">
        <v>0</v>
      </c>
      <c r="G16" s="209">
        <f t="shared" si="0"/>
        <v>10579400</v>
      </c>
      <c r="H16" s="209">
        <v>2000619.08</v>
      </c>
      <c r="I16" s="209">
        <v>2000619.08</v>
      </c>
      <c r="J16" s="208">
        <f>+I16-E16</f>
        <v>-8578780.9199999999</v>
      </c>
    </row>
    <row r="17" spans="1:10" s="195" customFormat="1" x14ac:dyDescent="0.2">
      <c r="A17" s="202"/>
      <c r="B17" s="309" t="s">
        <v>445</v>
      </c>
      <c r="C17" s="298"/>
      <c r="D17" s="299"/>
      <c r="E17" s="209">
        <v>2107364.33</v>
      </c>
      <c r="F17" s="208">
        <v>0</v>
      </c>
      <c r="G17" s="209">
        <f t="shared" si="0"/>
        <v>2107364.33</v>
      </c>
      <c r="H17" s="209">
        <v>122521.26</v>
      </c>
      <c r="I17" s="209">
        <v>122521.26</v>
      </c>
      <c r="J17" s="208">
        <f>+I17-E17</f>
        <v>-1984843.07</v>
      </c>
    </row>
    <row r="18" spans="1:10" ht="30" customHeight="1" x14ac:dyDescent="0.2">
      <c r="A18" s="202"/>
      <c r="B18" s="309" t="s">
        <v>446</v>
      </c>
      <c r="C18" s="298"/>
      <c r="D18" s="299"/>
      <c r="E18" s="209">
        <v>0</v>
      </c>
      <c r="F18" s="208">
        <v>0</v>
      </c>
      <c r="G18" s="209">
        <f t="shared" si="0"/>
        <v>0</v>
      </c>
      <c r="H18" s="209">
        <v>0</v>
      </c>
      <c r="I18" s="209">
        <v>0</v>
      </c>
      <c r="J18" s="208">
        <f t="shared" si="1"/>
        <v>0</v>
      </c>
    </row>
    <row r="19" spans="1:10" s="195" customFormat="1" ht="24" customHeight="1" x14ac:dyDescent="0.2">
      <c r="A19" s="202"/>
      <c r="B19" s="309" t="s">
        <v>435</v>
      </c>
      <c r="C19" s="298"/>
      <c r="D19" s="299"/>
      <c r="E19" s="209">
        <v>0</v>
      </c>
      <c r="F19" s="208">
        <v>0</v>
      </c>
      <c r="G19" s="209">
        <f t="shared" si="0"/>
        <v>0</v>
      </c>
      <c r="H19" s="209">
        <v>0</v>
      </c>
      <c r="I19" s="209">
        <v>0</v>
      </c>
      <c r="J19" s="209">
        <f t="shared" si="1"/>
        <v>0</v>
      </c>
    </row>
    <row r="20" spans="1:10" s="195" customFormat="1" ht="12" customHeight="1" x14ac:dyDescent="0.2">
      <c r="A20" s="202"/>
      <c r="B20" s="309" t="s">
        <v>120</v>
      </c>
      <c r="C20" s="298"/>
      <c r="D20" s="299"/>
      <c r="E20" s="208">
        <v>0</v>
      </c>
      <c r="F20" s="208">
        <v>0</v>
      </c>
      <c r="G20" s="208">
        <f t="shared" si="0"/>
        <v>0</v>
      </c>
      <c r="H20" s="208">
        <v>0</v>
      </c>
      <c r="I20" s="208">
        <v>0</v>
      </c>
      <c r="J20" s="208">
        <f t="shared" si="1"/>
        <v>0</v>
      </c>
    </row>
    <row r="21" spans="1:10" ht="12" customHeight="1" x14ac:dyDescent="0.2">
      <c r="A21" s="202"/>
      <c r="B21" s="210"/>
      <c r="C21" s="211"/>
      <c r="D21" s="212"/>
      <c r="E21" s="213"/>
      <c r="F21" s="214"/>
      <c r="G21" s="214"/>
      <c r="H21" s="214"/>
      <c r="I21" s="214"/>
      <c r="J21" s="214"/>
    </row>
    <row r="22" spans="1:10" ht="12" customHeight="1" x14ac:dyDescent="0.2">
      <c r="A22" s="197"/>
      <c r="B22" s="215"/>
      <c r="C22" s="216"/>
      <c r="D22" s="217" t="s">
        <v>121</v>
      </c>
      <c r="E22" s="218">
        <f>SUM(E11+E12+E13+E14+E15+E16+E17+E18+E19+E20)</f>
        <v>36989318.289999999</v>
      </c>
      <c r="F22" s="218">
        <f>SUM(F11+F12+F13+F14+F15+F16+F17+F18+F19+F20)</f>
        <v>0</v>
      </c>
      <c r="G22" s="218">
        <f>SUM(G11+G12+G13+G14+G15+G16+G17+G18+G19+G20)</f>
        <v>36989318.289999999</v>
      </c>
      <c r="H22" s="218">
        <f>SUM(H11+H12+H13+H14+H15+H16+H17+H18+H19+H20)</f>
        <v>9012082.7299999986</v>
      </c>
      <c r="I22" s="218">
        <f>SUM(I11+I12+I13+I14+I15+I16+I17+I18+I19+I20)</f>
        <v>9012082.7299999986</v>
      </c>
      <c r="J22" s="310">
        <f>SUM(J14,J15,J16,J19,J17)</f>
        <v>-27977235.560000002</v>
      </c>
    </row>
    <row r="23" spans="1:10" ht="12" customHeight="1" x14ac:dyDescent="0.2">
      <c r="A23" s="202"/>
      <c r="B23" s="219"/>
      <c r="C23" s="219"/>
      <c r="D23" s="219"/>
      <c r="E23" s="219"/>
      <c r="F23" s="219"/>
      <c r="G23" s="219"/>
      <c r="H23" s="312" t="s">
        <v>291</v>
      </c>
      <c r="I23" s="313"/>
      <c r="J23" s="311"/>
    </row>
    <row r="24" spans="1:10" ht="12" customHeight="1" x14ac:dyDescent="0.2">
      <c r="A24" s="197"/>
      <c r="B24" s="197"/>
      <c r="C24" s="197"/>
      <c r="D24" s="197"/>
      <c r="E24" s="198"/>
      <c r="F24" s="198"/>
      <c r="G24" s="198"/>
      <c r="H24" s="198"/>
      <c r="I24" s="198"/>
      <c r="J24" s="198"/>
    </row>
    <row r="25" spans="1:10" ht="12" customHeight="1" x14ac:dyDescent="0.2">
      <c r="A25" s="197"/>
      <c r="B25" s="307" t="s">
        <v>122</v>
      </c>
      <c r="C25" s="307"/>
      <c r="D25" s="307"/>
      <c r="E25" s="308" t="s">
        <v>105</v>
      </c>
      <c r="F25" s="308"/>
      <c r="G25" s="308"/>
      <c r="H25" s="308"/>
      <c r="I25" s="308"/>
      <c r="J25" s="307" t="s">
        <v>106</v>
      </c>
    </row>
    <row r="26" spans="1:10" ht="24" x14ac:dyDescent="0.2">
      <c r="A26" s="197"/>
      <c r="B26" s="307"/>
      <c r="C26" s="307"/>
      <c r="D26" s="307"/>
      <c r="E26" s="200" t="s">
        <v>107</v>
      </c>
      <c r="F26" s="201" t="s">
        <v>108</v>
      </c>
      <c r="G26" s="200" t="s">
        <v>109</v>
      </c>
      <c r="H26" s="200" t="s">
        <v>110</v>
      </c>
      <c r="I26" s="200" t="s">
        <v>111</v>
      </c>
      <c r="J26" s="307"/>
    </row>
    <row r="27" spans="1:10" ht="12" customHeight="1" x14ac:dyDescent="0.2">
      <c r="A27" s="197"/>
      <c r="B27" s="307"/>
      <c r="C27" s="307"/>
      <c r="D27" s="307"/>
      <c r="E27" s="200" t="s">
        <v>112</v>
      </c>
      <c r="F27" s="200" t="s">
        <v>113</v>
      </c>
      <c r="G27" s="200" t="s">
        <v>114</v>
      </c>
      <c r="H27" s="200" t="s">
        <v>115</v>
      </c>
      <c r="I27" s="200" t="s">
        <v>116</v>
      </c>
      <c r="J27" s="200" t="s">
        <v>124</v>
      </c>
    </row>
    <row r="28" spans="1:10" ht="12" customHeight="1" x14ac:dyDescent="0.2">
      <c r="A28" s="202"/>
      <c r="B28" s="203"/>
      <c r="C28" s="204"/>
      <c r="D28" s="205"/>
      <c r="E28" s="207"/>
      <c r="F28" s="207"/>
      <c r="G28" s="207"/>
      <c r="H28" s="207"/>
      <c r="I28" s="207"/>
      <c r="J28" s="207"/>
    </row>
    <row r="29" spans="1:10" ht="12" customHeight="1" x14ac:dyDescent="0.2">
      <c r="A29" s="202"/>
      <c r="B29" s="220" t="s">
        <v>436</v>
      </c>
      <c r="C29" s="221"/>
      <c r="D29" s="222"/>
      <c r="E29" s="223">
        <f t="shared" ref="E29:J29" si="2">+E30+E32+E33+E34+E35+E36+E37</f>
        <v>34881953.960000001</v>
      </c>
      <c r="F29" s="223">
        <f t="shared" si="2"/>
        <v>0</v>
      </c>
      <c r="G29" s="223">
        <f t="shared" si="2"/>
        <v>34881953.960000001</v>
      </c>
      <c r="H29" s="223">
        <f t="shared" si="2"/>
        <v>8889561.4699999988</v>
      </c>
      <c r="I29" s="223">
        <f t="shared" si="2"/>
        <v>8889561.4699999988</v>
      </c>
      <c r="J29" s="223">
        <f t="shared" si="2"/>
        <v>-25992392.490000002</v>
      </c>
    </row>
    <row r="30" spans="1:10" ht="12" customHeight="1" x14ac:dyDescent="0.2">
      <c r="A30" s="202"/>
      <c r="B30" s="224"/>
      <c r="C30" s="298" t="s">
        <v>75</v>
      </c>
      <c r="D30" s="299"/>
      <c r="E30" s="208">
        <v>0</v>
      </c>
      <c r="F30" s="208">
        <v>0</v>
      </c>
      <c r="G30" s="208">
        <f>+E30+F30</f>
        <v>0</v>
      </c>
      <c r="H30" s="208">
        <v>0</v>
      </c>
      <c r="I30" s="208">
        <v>0</v>
      </c>
      <c r="J30" s="208">
        <f>+I30-E30</f>
        <v>0</v>
      </c>
    </row>
    <row r="31" spans="1:10" ht="12" customHeight="1" x14ac:dyDescent="0.2">
      <c r="A31" s="202"/>
      <c r="B31" s="224"/>
      <c r="C31" s="298" t="s">
        <v>437</v>
      </c>
      <c r="D31" s="299"/>
      <c r="E31" s="208"/>
      <c r="F31" s="208"/>
      <c r="G31" s="208"/>
      <c r="H31" s="208"/>
      <c r="I31" s="208"/>
      <c r="J31" s="208"/>
    </row>
    <row r="32" spans="1:10" ht="12" customHeight="1" x14ac:dyDescent="0.2">
      <c r="A32" s="202"/>
      <c r="B32" s="224"/>
      <c r="C32" s="298" t="s">
        <v>77</v>
      </c>
      <c r="D32" s="299"/>
      <c r="E32" s="208">
        <v>0</v>
      </c>
      <c r="F32" s="208">
        <v>0</v>
      </c>
      <c r="G32" s="208">
        <f t="shared" ref="G32:G43" si="3">+E32+F32</f>
        <v>0</v>
      </c>
      <c r="H32" s="208">
        <v>0</v>
      </c>
      <c r="I32" s="208">
        <v>0</v>
      </c>
      <c r="J32" s="208">
        <f t="shared" ref="J32:J46" si="4">+I32-E32</f>
        <v>0</v>
      </c>
    </row>
    <row r="33" spans="1:11" ht="12" customHeight="1" x14ac:dyDescent="0.2">
      <c r="A33" s="202"/>
      <c r="B33" s="224"/>
      <c r="C33" s="298" t="s">
        <v>79</v>
      </c>
      <c r="D33" s="299"/>
      <c r="E33" s="208">
        <f>E14</f>
        <v>2635000</v>
      </c>
      <c r="F33" s="208">
        <f>F14</f>
        <v>0</v>
      </c>
      <c r="G33" s="208">
        <f t="shared" si="3"/>
        <v>2635000</v>
      </c>
      <c r="H33" s="208">
        <f t="shared" ref="H33:I35" si="5">H14</f>
        <v>596575.72</v>
      </c>
      <c r="I33" s="208">
        <f t="shared" si="5"/>
        <v>596575.72</v>
      </c>
      <c r="J33" s="208">
        <f t="shared" si="4"/>
        <v>-2038424.28</v>
      </c>
    </row>
    <row r="34" spans="1:11" ht="12" customHeight="1" x14ac:dyDescent="0.2">
      <c r="A34" s="202"/>
      <c r="B34" s="224"/>
      <c r="C34" s="298" t="s">
        <v>438</v>
      </c>
      <c r="D34" s="299"/>
      <c r="E34" s="208">
        <f>E15</f>
        <v>21667553.960000001</v>
      </c>
      <c r="F34" s="208">
        <v>0</v>
      </c>
      <c r="G34" s="209">
        <f t="shared" si="3"/>
        <v>21667553.960000001</v>
      </c>
      <c r="H34" s="208">
        <f t="shared" si="5"/>
        <v>6292366.6699999999</v>
      </c>
      <c r="I34" s="208">
        <f t="shared" si="5"/>
        <v>6292366.6699999999</v>
      </c>
      <c r="J34" s="209">
        <f t="shared" si="4"/>
        <v>-15375187.290000001</v>
      </c>
    </row>
    <row r="35" spans="1:11" ht="12" customHeight="1" x14ac:dyDescent="0.2">
      <c r="A35" s="202"/>
      <c r="B35" s="224"/>
      <c r="C35" s="298" t="s">
        <v>439</v>
      </c>
      <c r="D35" s="299"/>
      <c r="E35" s="208">
        <f>E16</f>
        <v>10579400</v>
      </c>
      <c r="F35" s="208">
        <f>F16</f>
        <v>0</v>
      </c>
      <c r="G35" s="209">
        <f t="shared" si="3"/>
        <v>10579400</v>
      </c>
      <c r="H35" s="208">
        <f t="shared" si="5"/>
        <v>2000619.08</v>
      </c>
      <c r="I35" s="208">
        <f t="shared" si="5"/>
        <v>2000619.08</v>
      </c>
      <c r="J35" s="208">
        <f t="shared" si="4"/>
        <v>-8578780.9199999999</v>
      </c>
    </row>
    <row r="36" spans="1:11" s="195" customFormat="1" ht="30.75" customHeight="1" x14ac:dyDescent="0.2">
      <c r="A36" s="202"/>
      <c r="B36" s="224"/>
      <c r="C36" s="298" t="s">
        <v>446</v>
      </c>
      <c r="D36" s="299"/>
      <c r="E36" s="208">
        <v>0</v>
      </c>
      <c r="F36" s="208">
        <v>0</v>
      </c>
      <c r="G36" s="208">
        <f t="shared" si="3"/>
        <v>0</v>
      </c>
      <c r="H36" s="208">
        <v>0</v>
      </c>
      <c r="I36" s="208">
        <v>0</v>
      </c>
      <c r="J36" s="208">
        <f t="shared" si="4"/>
        <v>0</v>
      </c>
    </row>
    <row r="37" spans="1:11" s="195" customFormat="1" ht="12" customHeight="1" x14ac:dyDescent="0.2">
      <c r="A37" s="202"/>
      <c r="B37" s="224"/>
      <c r="C37" s="298" t="s">
        <v>119</v>
      </c>
      <c r="D37" s="299"/>
      <c r="E37" s="209">
        <v>0</v>
      </c>
      <c r="F37" s="209">
        <f>F19</f>
        <v>0</v>
      </c>
      <c r="G37" s="209">
        <f t="shared" si="3"/>
        <v>0</v>
      </c>
      <c r="H37" s="209">
        <f>H19</f>
        <v>0</v>
      </c>
      <c r="I37" s="209">
        <f>I19</f>
        <v>0</v>
      </c>
      <c r="J37" s="209">
        <f t="shared" si="4"/>
        <v>0</v>
      </c>
    </row>
    <row r="38" spans="1:11" ht="12" customHeight="1" x14ac:dyDescent="0.2">
      <c r="A38" s="202"/>
      <c r="B38" s="224"/>
      <c r="C38" s="225"/>
      <c r="D38" s="226"/>
      <c r="E38" s="208"/>
      <c r="F38" s="208"/>
      <c r="G38" s="227"/>
      <c r="H38" s="208"/>
      <c r="I38" s="208"/>
      <c r="J38" s="208"/>
    </row>
    <row r="39" spans="1:11" ht="40.5" customHeight="1" x14ac:dyDescent="0.2">
      <c r="A39" s="202"/>
      <c r="B39" s="304" t="s">
        <v>447</v>
      </c>
      <c r="C39" s="305"/>
      <c r="D39" s="306"/>
      <c r="E39" s="223">
        <f>+E40+E42+E43</f>
        <v>2107364.33</v>
      </c>
      <c r="F39" s="223">
        <f>+F40+F42+F43</f>
        <v>0</v>
      </c>
      <c r="G39" s="223">
        <f>+G40+G42+G43</f>
        <v>2107364.33</v>
      </c>
      <c r="H39" s="223">
        <f>+H40+H42+H43</f>
        <v>122521.26</v>
      </c>
      <c r="I39" s="223">
        <f>+I40+I42+I43</f>
        <v>122521.26</v>
      </c>
      <c r="J39" s="223">
        <f t="shared" si="4"/>
        <v>-1984843.07</v>
      </c>
    </row>
    <row r="40" spans="1:11" ht="12" customHeight="1" x14ac:dyDescent="0.2">
      <c r="A40" s="202"/>
      <c r="B40" s="220"/>
      <c r="C40" s="298" t="s">
        <v>102</v>
      </c>
      <c r="D40" s="299"/>
      <c r="E40" s="208">
        <v>0</v>
      </c>
      <c r="F40" s="208">
        <v>0</v>
      </c>
      <c r="G40" s="208">
        <f t="shared" si="3"/>
        <v>0</v>
      </c>
      <c r="H40" s="208">
        <v>0</v>
      </c>
      <c r="I40" s="208">
        <v>0</v>
      </c>
      <c r="J40" s="223">
        <f t="shared" si="4"/>
        <v>0</v>
      </c>
    </row>
    <row r="41" spans="1:11" ht="12" customHeight="1" x14ac:dyDescent="0.2">
      <c r="A41" s="202"/>
      <c r="B41" s="220"/>
      <c r="C41" s="298" t="s">
        <v>438</v>
      </c>
      <c r="D41" s="299"/>
      <c r="E41" s="208"/>
      <c r="F41" s="208"/>
      <c r="G41" s="208"/>
      <c r="H41" s="208"/>
      <c r="I41" s="208"/>
      <c r="J41" s="208"/>
    </row>
    <row r="42" spans="1:11" x14ac:dyDescent="0.2">
      <c r="A42" s="202"/>
      <c r="B42" s="224"/>
      <c r="C42" s="298" t="s">
        <v>448</v>
      </c>
      <c r="D42" s="299"/>
      <c r="E42" s="209">
        <f>E17</f>
        <v>2107364.33</v>
      </c>
      <c r="F42" s="208">
        <v>0</v>
      </c>
      <c r="G42" s="209">
        <f t="shared" si="3"/>
        <v>2107364.33</v>
      </c>
      <c r="H42" s="209">
        <f>H17</f>
        <v>122521.26</v>
      </c>
      <c r="I42" s="209">
        <f>I17</f>
        <v>122521.26</v>
      </c>
      <c r="J42" s="223">
        <f t="shared" si="4"/>
        <v>-1984843.07</v>
      </c>
    </row>
    <row r="43" spans="1:11" ht="25.5" customHeight="1" x14ac:dyDescent="0.2">
      <c r="A43" s="202"/>
      <c r="B43" s="224"/>
      <c r="C43" s="298" t="s">
        <v>435</v>
      </c>
      <c r="D43" s="299"/>
      <c r="E43" s="209">
        <f t="shared" ref="E43" si="6">E19</f>
        <v>0</v>
      </c>
      <c r="F43" s="209">
        <v>0</v>
      </c>
      <c r="G43" s="209">
        <f t="shared" si="3"/>
        <v>0</v>
      </c>
      <c r="H43" s="209">
        <f t="shared" ref="H43:I43" si="7">H19</f>
        <v>0</v>
      </c>
      <c r="I43" s="209">
        <f t="shared" si="7"/>
        <v>0</v>
      </c>
      <c r="J43" s="223">
        <f t="shared" si="4"/>
        <v>0</v>
      </c>
    </row>
    <row r="44" spans="1:11" s="232" customFormat="1" ht="12" customHeight="1" x14ac:dyDescent="0.2">
      <c r="A44" s="197"/>
      <c r="B44" s="228"/>
      <c r="C44" s="229"/>
      <c r="D44" s="230"/>
      <c r="E44" s="231"/>
      <c r="F44" s="231"/>
      <c r="G44" s="231"/>
      <c r="H44" s="231"/>
      <c r="I44" s="231"/>
      <c r="J44" s="231"/>
    </row>
    <row r="45" spans="1:11" ht="12" customHeight="1" x14ac:dyDescent="0.2">
      <c r="A45" s="202"/>
      <c r="B45" s="220" t="s">
        <v>123</v>
      </c>
      <c r="C45" s="233"/>
      <c r="D45" s="226"/>
      <c r="E45" s="234">
        <f>+E46</f>
        <v>0</v>
      </c>
      <c r="F45" s="234">
        <f>+F46</f>
        <v>0</v>
      </c>
      <c r="G45" s="234">
        <f>+G46</f>
        <v>0</v>
      </c>
      <c r="H45" s="234">
        <f>+H46</f>
        <v>0</v>
      </c>
      <c r="I45" s="234">
        <f>+I46</f>
        <v>0</v>
      </c>
      <c r="J45" s="234">
        <f t="shared" si="4"/>
        <v>0</v>
      </c>
    </row>
    <row r="46" spans="1:11" ht="12" customHeight="1" x14ac:dyDescent="0.2">
      <c r="A46" s="202"/>
      <c r="B46" s="224"/>
      <c r="C46" s="298" t="s">
        <v>120</v>
      </c>
      <c r="D46" s="299"/>
      <c r="E46" s="208">
        <v>0</v>
      </c>
      <c r="F46" s="208">
        <v>0</v>
      </c>
      <c r="G46" s="208">
        <f>+E46+F46</f>
        <v>0</v>
      </c>
      <c r="H46" s="208">
        <v>0</v>
      </c>
      <c r="I46" s="208">
        <v>0</v>
      </c>
      <c r="J46" s="208">
        <f t="shared" si="4"/>
        <v>0</v>
      </c>
      <c r="K46" s="235"/>
    </row>
    <row r="47" spans="1:11" ht="12" customHeight="1" x14ac:dyDescent="0.2">
      <c r="A47" s="202"/>
      <c r="B47" s="210"/>
      <c r="C47" s="211"/>
      <c r="D47" s="212"/>
      <c r="E47" s="236"/>
      <c r="F47" s="236"/>
      <c r="G47" s="236"/>
      <c r="H47" s="236"/>
      <c r="I47" s="236"/>
      <c r="J47" s="236"/>
    </row>
    <row r="48" spans="1:11" ht="12" customHeight="1" x14ac:dyDescent="0.2">
      <c r="A48" s="197"/>
      <c r="B48" s="215"/>
      <c r="C48" s="216"/>
      <c r="D48" s="237" t="s">
        <v>121</v>
      </c>
      <c r="E48" s="238">
        <f>+E30+E32+E33+E34+E35+E36+E37+E39+E45</f>
        <v>36989318.289999999</v>
      </c>
      <c r="F48" s="238">
        <f>+F30+F32+F33+F34+F35+F36+F37+F39+F45</f>
        <v>0</v>
      </c>
      <c r="G48" s="238">
        <f>+G30+G32+G33+G34+G35+G36+G37+G39+G45</f>
        <v>36989318.289999999</v>
      </c>
      <c r="H48" s="238">
        <f>+H30+H32+H33+H34+H35+H36+H37+H39+H45</f>
        <v>9012082.7299999986</v>
      </c>
      <c r="I48" s="238">
        <f>+I30+I32+I33+I34+I35+I36+I37+I39+I45</f>
        <v>9012082.7299999986</v>
      </c>
      <c r="J48" s="300">
        <f>+J29+J39+J45</f>
        <v>-27977235.560000002</v>
      </c>
    </row>
    <row r="49" spans="1:10" ht="12" customHeight="1" x14ac:dyDescent="0.2">
      <c r="A49" s="202"/>
      <c r="B49" s="219"/>
      <c r="C49" s="219"/>
      <c r="D49" s="219"/>
      <c r="E49" s="239"/>
      <c r="F49" s="239"/>
      <c r="G49" s="239"/>
      <c r="H49" s="302" t="s">
        <v>291</v>
      </c>
      <c r="I49" s="303"/>
      <c r="J49" s="301"/>
    </row>
    <row r="50" spans="1:10" x14ac:dyDescent="0.2">
      <c r="B50" s="195" t="s">
        <v>440</v>
      </c>
      <c r="C50" s="195"/>
      <c r="D50" s="195"/>
      <c r="E50" s="195"/>
      <c r="F50" s="195"/>
      <c r="G50" s="195"/>
      <c r="H50" s="195"/>
      <c r="I50" s="195"/>
      <c r="J50" s="195"/>
    </row>
    <row r="51" spans="1:10" ht="13.5" x14ac:dyDescent="0.2">
      <c r="B51" s="195" t="s">
        <v>441</v>
      </c>
      <c r="C51" s="195"/>
      <c r="D51" s="195"/>
      <c r="E51" s="195"/>
      <c r="F51" s="195"/>
      <c r="G51" s="195"/>
      <c r="H51" s="195"/>
      <c r="I51" s="195"/>
      <c r="J51" s="195"/>
    </row>
    <row r="52" spans="1:10" ht="26.25" customHeight="1" x14ac:dyDescent="0.2">
      <c r="B52" s="297" t="s">
        <v>449</v>
      </c>
      <c r="C52" s="297"/>
      <c r="D52" s="297"/>
      <c r="E52" s="297"/>
      <c r="F52" s="297"/>
      <c r="G52" s="297"/>
      <c r="H52" s="297"/>
      <c r="I52" s="297"/>
      <c r="J52" s="297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14" sqref="F14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17"/>
      <c r="B2" s="317"/>
      <c r="C2" s="317"/>
      <c r="D2" s="317"/>
      <c r="E2" s="317"/>
      <c r="F2" s="317"/>
      <c r="G2" s="317"/>
      <c r="H2" s="317"/>
      <c r="I2"/>
    </row>
    <row r="3" spans="1:9" ht="15.75" x14ac:dyDescent="0.25">
      <c r="A3" s="317" t="s">
        <v>348</v>
      </c>
      <c r="B3" s="317"/>
      <c r="C3" s="317"/>
      <c r="D3" s="317"/>
      <c r="E3" s="317"/>
      <c r="F3" s="317"/>
      <c r="G3" s="317"/>
      <c r="H3" s="317"/>
      <c r="I3"/>
    </row>
    <row r="4" spans="1:9" x14ac:dyDescent="0.25">
      <c r="A4" s="314" t="s">
        <v>125</v>
      </c>
      <c r="B4" s="314"/>
      <c r="C4" s="314"/>
      <c r="D4" s="314"/>
      <c r="E4" s="314"/>
      <c r="F4" s="314"/>
      <c r="G4" s="314"/>
      <c r="H4" s="314"/>
      <c r="I4"/>
    </row>
    <row r="5" spans="1:9" x14ac:dyDescent="0.25">
      <c r="A5" s="314" t="s">
        <v>126</v>
      </c>
      <c r="B5" s="314"/>
      <c r="C5" s="314"/>
      <c r="D5" s="314"/>
      <c r="E5" s="314"/>
      <c r="F5" s="314"/>
      <c r="G5" s="314"/>
      <c r="H5" s="314"/>
      <c r="I5"/>
    </row>
    <row r="6" spans="1:9" x14ac:dyDescent="0.25">
      <c r="A6" s="314" t="s">
        <v>457</v>
      </c>
      <c r="B6" s="314"/>
      <c r="C6" s="314"/>
      <c r="D6" s="314"/>
      <c r="E6" s="314"/>
      <c r="F6" s="314"/>
      <c r="G6" s="314"/>
      <c r="H6" s="314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15" t="s">
        <v>73</v>
      </c>
      <c r="B8" s="315"/>
      <c r="C8" s="316" t="s">
        <v>127</v>
      </c>
      <c r="D8" s="316"/>
      <c r="E8" s="316"/>
      <c r="F8" s="316"/>
      <c r="G8" s="316"/>
      <c r="H8" s="316" t="s">
        <v>128</v>
      </c>
      <c r="I8"/>
    </row>
    <row r="9" spans="1:9" ht="22.5" x14ac:dyDescent="0.25">
      <c r="A9" s="315"/>
      <c r="B9" s="315"/>
      <c r="C9" s="98" t="s">
        <v>129</v>
      </c>
      <c r="D9" s="98" t="s">
        <v>130</v>
      </c>
      <c r="E9" s="98" t="s">
        <v>109</v>
      </c>
      <c r="F9" s="98" t="s">
        <v>110</v>
      </c>
      <c r="G9" s="98" t="s">
        <v>131</v>
      </c>
      <c r="H9" s="316"/>
      <c r="I9"/>
    </row>
    <row r="10" spans="1:9" x14ac:dyDescent="0.25">
      <c r="A10" s="315"/>
      <c r="B10" s="315"/>
      <c r="C10" s="98">
        <v>1</v>
      </c>
      <c r="D10" s="98">
        <v>2</v>
      </c>
      <c r="E10" s="98" t="s">
        <v>132</v>
      </c>
      <c r="F10" s="98">
        <v>4</v>
      </c>
      <c r="G10" s="98">
        <v>5</v>
      </c>
      <c r="H10" s="98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348</v>
      </c>
      <c r="C12" s="132">
        <v>48848117</v>
      </c>
      <c r="D12" s="142">
        <v>0</v>
      </c>
      <c r="E12" s="132">
        <f t="shared" ref="E12:E20" si="0">+C12+D12</f>
        <v>48848117</v>
      </c>
      <c r="F12" s="132">
        <v>9051677.7200000007</v>
      </c>
      <c r="G12" s="132">
        <v>9049759.6999999993</v>
      </c>
      <c r="H12" s="132">
        <f t="shared" ref="H12:H20" si="1">+E12-F12</f>
        <v>39796439.280000001</v>
      </c>
      <c r="I12"/>
    </row>
    <row r="13" spans="1:9" x14ac:dyDescent="0.25">
      <c r="A13" s="23"/>
      <c r="B13" s="24" t="s">
        <v>279</v>
      </c>
      <c r="C13" s="142">
        <v>0</v>
      </c>
      <c r="D13" s="142">
        <v>0</v>
      </c>
      <c r="E13" s="142">
        <f t="shared" si="0"/>
        <v>0</v>
      </c>
      <c r="F13" s="142">
        <v>0</v>
      </c>
      <c r="G13" s="142">
        <v>0</v>
      </c>
      <c r="H13" s="142">
        <f t="shared" si="1"/>
        <v>0</v>
      </c>
      <c r="I13"/>
    </row>
    <row r="14" spans="1:9" x14ac:dyDescent="0.25">
      <c r="A14" s="23"/>
      <c r="B14" s="24" t="s">
        <v>280</v>
      </c>
      <c r="C14" s="142">
        <v>0</v>
      </c>
      <c r="D14" s="142">
        <v>0</v>
      </c>
      <c r="E14" s="142">
        <f t="shared" si="0"/>
        <v>0</v>
      </c>
      <c r="F14" s="142">
        <v>0</v>
      </c>
      <c r="G14" s="142">
        <v>0</v>
      </c>
      <c r="H14" s="142">
        <f t="shared" si="1"/>
        <v>0</v>
      </c>
      <c r="I14"/>
    </row>
    <row r="15" spans="1:9" x14ac:dyDescent="0.25">
      <c r="A15" s="23"/>
      <c r="B15" s="24" t="s">
        <v>281</v>
      </c>
      <c r="C15" s="142">
        <v>0</v>
      </c>
      <c r="D15" s="142">
        <v>0</v>
      </c>
      <c r="E15" s="142">
        <f t="shared" si="0"/>
        <v>0</v>
      </c>
      <c r="F15" s="142">
        <v>0</v>
      </c>
      <c r="G15" s="142">
        <v>0</v>
      </c>
      <c r="H15" s="142">
        <f t="shared" si="1"/>
        <v>0</v>
      </c>
      <c r="I15"/>
    </row>
    <row r="16" spans="1:9" x14ac:dyDescent="0.25">
      <c r="A16" s="23"/>
      <c r="B16" s="24" t="s">
        <v>282</v>
      </c>
      <c r="C16" s="142">
        <v>0</v>
      </c>
      <c r="D16" s="142">
        <v>0</v>
      </c>
      <c r="E16" s="142">
        <f t="shared" si="0"/>
        <v>0</v>
      </c>
      <c r="F16" s="142">
        <v>0</v>
      </c>
      <c r="G16" s="142">
        <v>0</v>
      </c>
      <c r="H16" s="142">
        <f t="shared" si="1"/>
        <v>0</v>
      </c>
      <c r="I16"/>
    </row>
    <row r="17" spans="1:9" x14ac:dyDescent="0.25">
      <c r="A17" s="23"/>
      <c r="B17" s="24" t="s">
        <v>283</v>
      </c>
      <c r="C17" s="142">
        <v>0</v>
      </c>
      <c r="D17" s="142">
        <v>0</v>
      </c>
      <c r="E17" s="142">
        <f t="shared" si="0"/>
        <v>0</v>
      </c>
      <c r="F17" s="142">
        <v>0</v>
      </c>
      <c r="G17" s="142">
        <v>0</v>
      </c>
      <c r="H17" s="142">
        <f t="shared" si="1"/>
        <v>0</v>
      </c>
    </row>
    <row r="18" spans="1:9" x14ac:dyDescent="0.25">
      <c r="A18" s="23"/>
      <c r="B18" s="24" t="s">
        <v>284</v>
      </c>
      <c r="C18" s="142">
        <v>0</v>
      </c>
      <c r="D18" s="142">
        <v>0</v>
      </c>
      <c r="E18" s="142">
        <f t="shared" si="0"/>
        <v>0</v>
      </c>
      <c r="F18" s="142">
        <v>0</v>
      </c>
      <c r="G18" s="142">
        <v>0</v>
      </c>
      <c r="H18" s="142">
        <f t="shared" si="1"/>
        <v>0</v>
      </c>
    </row>
    <row r="19" spans="1:9" x14ac:dyDescent="0.25">
      <c r="A19" s="23"/>
      <c r="B19" s="24" t="s">
        <v>285</v>
      </c>
      <c r="C19" s="142">
        <v>0</v>
      </c>
      <c r="D19" s="142">
        <v>0</v>
      </c>
      <c r="E19" s="142">
        <f t="shared" si="0"/>
        <v>0</v>
      </c>
      <c r="F19" s="142">
        <v>0</v>
      </c>
      <c r="G19" s="142">
        <v>0</v>
      </c>
      <c r="H19" s="142">
        <f t="shared" si="1"/>
        <v>0</v>
      </c>
    </row>
    <row r="20" spans="1:9" x14ac:dyDescent="0.25">
      <c r="A20" s="23"/>
      <c r="B20" s="24" t="s">
        <v>286</v>
      </c>
      <c r="C20" s="142">
        <v>0</v>
      </c>
      <c r="D20" s="142">
        <v>0</v>
      </c>
      <c r="E20" s="142">
        <f t="shared" si="0"/>
        <v>0</v>
      </c>
      <c r="F20" s="142">
        <v>0</v>
      </c>
      <c r="G20" s="142">
        <v>0</v>
      </c>
      <c r="H20" s="142">
        <f t="shared" si="1"/>
        <v>0</v>
      </c>
    </row>
    <row r="21" spans="1:9" x14ac:dyDescent="0.25">
      <c r="A21" s="25"/>
      <c r="B21" s="26"/>
      <c r="C21" s="133"/>
      <c r="D21" s="133"/>
      <c r="E21" s="133"/>
      <c r="F21" s="133"/>
      <c r="G21" s="133"/>
      <c r="H21" s="133"/>
    </row>
    <row r="22" spans="1:9" s="30" customFormat="1" x14ac:dyDescent="0.25">
      <c r="A22" s="28"/>
      <c r="B22" s="29" t="s">
        <v>134</v>
      </c>
      <c r="C22" s="134">
        <f>SUM(C12:C20)</f>
        <v>48848117</v>
      </c>
      <c r="D22" s="134">
        <f>SUM(D12:D20)</f>
        <v>0</v>
      </c>
      <c r="E22" s="134">
        <f>SUM(E12:E20)</f>
        <v>48848117</v>
      </c>
      <c r="F22" s="134">
        <f>SUM(F12:F20)</f>
        <v>9051677.7200000007</v>
      </c>
      <c r="G22" s="134">
        <f>SUM(G12:G20)</f>
        <v>9049759.6999999993</v>
      </c>
      <c r="H22" s="134">
        <f>SUM(COG!I81)</f>
        <v>39796439.280000001</v>
      </c>
      <c r="I22" s="27"/>
    </row>
    <row r="23" spans="1:9" x14ac:dyDescent="0.25">
      <c r="A23" s="97"/>
      <c r="B23" s="97"/>
      <c r="C23" s="97"/>
      <c r="D23" s="97"/>
      <c r="E23" s="97"/>
      <c r="F23" s="97"/>
      <c r="G23" s="97"/>
      <c r="H23" s="97"/>
    </row>
    <row r="24" spans="1:9" x14ac:dyDescent="0.25">
      <c r="A24" s="97"/>
      <c r="B24" s="97"/>
      <c r="C24" s="188"/>
      <c r="D24" s="188"/>
      <c r="E24" s="188"/>
      <c r="F24" s="188"/>
      <c r="G24" s="188"/>
      <c r="H24" s="188"/>
    </row>
    <row r="25" spans="1:9" x14ac:dyDescent="0.25">
      <c r="A25" s="97"/>
      <c r="B25" s="97"/>
      <c r="C25" s="189"/>
      <c r="D25" s="189"/>
      <c r="E25" s="189"/>
      <c r="F25" s="189"/>
      <c r="G25" s="189"/>
      <c r="H25" s="189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I13" sqref="I13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17"/>
      <c r="C2" s="317"/>
      <c r="D2" s="317"/>
      <c r="E2" s="317"/>
      <c r="F2" s="317"/>
      <c r="G2" s="317"/>
      <c r="H2" s="317"/>
      <c r="I2" s="317"/>
    </row>
    <row r="3" spans="2:9" ht="15.75" x14ac:dyDescent="0.25">
      <c r="B3" s="317" t="s">
        <v>348</v>
      </c>
      <c r="C3" s="317"/>
      <c r="D3" s="317"/>
      <c r="E3" s="317"/>
      <c r="F3" s="317"/>
      <c r="G3" s="317"/>
      <c r="H3" s="317"/>
      <c r="I3" s="317"/>
    </row>
    <row r="4" spans="2:9" x14ac:dyDescent="0.25">
      <c r="B4" s="325" t="s">
        <v>125</v>
      </c>
      <c r="C4" s="325"/>
      <c r="D4" s="325"/>
      <c r="E4" s="325"/>
      <c r="F4" s="325"/>
      <c r="G4" s="325"/>
      <c r="H4" s="325"/>
      <c r="I4" s="325"/>
    </row>
    <row r="5" spans="2:9" x14ac:dyDescent="0.25">
      <c r="B5" s="325" t="s">
        <v>135</v>
      </c>
      <c r="C5" s="325"/>
      <c r="D5" s="325"/>
      <c r="E5" s="325"/>
      <c r="F5" s="325"/>
      <c r="G5" s="325"/>
      <c r="H5" s="325"/>
      <c r="I5" s="325"/>
    </row>
    <row r="6" spans="2:9" x14ac:dyDescent="0.25">
      <c r="B6" s="325" t="s">
        <v>459</v>
      </c>
      <c r="C6" s="325"/>
      <c r="D6" s="325"/>
      <c r="E6" s="325"/>
      <c r="F6" s="325"/>
      <c r="G6" s="325"/>
      <c r="H6" s="325"/>
      <c r="I6" s="325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18" t="s">
        <v>73</v>
      </c>
      <c r="C8" s="319"/>
      <c r="D8" s="324" t="s">
        <v>136</v>
      </c>
      <c r="E8" s="324"/>
      <c r="F8" s="324"/>
      <c r="G8" s="324"/>
      <c r="H8" s="324"/>
      <c r="I8" s="324" t="s">
        <v>128</v>
      </c>
    </row>
    <row r="9" spans="2:9" ht="22.5" x14ac:dyDescent="0.25">
      <c r="B9" s="320"/>
      <c r="C9" s="321"/>
      <c r="D9" s="99" t="s">
        <v>129</v>
      </c>
      <c r="E9" s="99" t="s">
        <v>130</v>
      </c>
      <c r="F9" s="99" t="s">
        <v>109</v>
      </c>
      <c r="G9" s="99" t="s">
        <v>110</v>
      </c>
      <c r="H9" s="99" t="s">
        <v>131</v>
      </c>
      <c r="I9" s="324"/>
    </row>
    <row r="10" spans="2:9" x14ac:dyDescent="0.25">
      <c r="B10" s="322"/>
      <c r="C10" s="323"/>
      <c r="D10" s="99">
        <v>1</v>
      </c>
      <c r="E10" s="99">
        <v>2</v>
      </c>
      <c r="F10" s="99" t="s">
        <v>132</v>
      </c>
      <c r="G10" s="99">
        <v>4</v>
      </c>
      <c r="H10" s="99">
        <v>5</v>
      </c>
      <c r="I10" s="99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38">
        <v>47772250.555</v>
      </c>
      <c r="E12" s="138">
        <v>0</v>
      </c>
      <c r="F12" s="138">
        <f>D12+E12</f>
        <v>47772250.555</v>
      </c>
      <c r="G12" s="138">
        <v>8807929.4900000002</v>
      </c>
      <c r="H12" s="138">
        <v>8806011.4699999988</v>
      </c>
      <c r="I12" s="135">
        <f>+F12-G12</f>
        <v>38964321.064999998</v>
      </c>
    </row>
    <row r="13" spans="2:9" x14ac:dyDescent="0.25">
      <c r="B13" s="20"/>
      <c r="C13" s="96"/>
      <c r="D13" s="124"/>
      <c r="E13" s="124"/>
      <c r="F13" s="124"/>
      <c r="G13" s="124"/>
      <c r="H13" s="124"/>
      <c r="I13" s="124"/>
    </row>
    <row r="14" spans="2:9" x14ac:dyDescent="0.25">
      <c r="B14" s="35"/>
      <c r="C14" s="34" t="s">
        <v>138</v>
      </c>
      <c r="D14" s="124">
        <v>0</v>
      </c>
      <c r="E14" s="124">
        <v>0</v>
      </c>
      <c r="F14" s="138">
        <f>D14+E14</f>
        <v>0</v>
      </c>
      <c r="G14" s="124">
        <v>0</v>
      </c>
      <c r="H14" s="124">
        <v>0</v>
      </c>
      <c r="I14" s="135">
        <f>+F14-G14</f>
        <v>0</v>
      </c>
    </row>
    <row r="15" spans="2:9" x14ac:dyDescent="0.25">
      <c r="B15" s="20"/>
      <c r="C15" s="96"/>
      <c r="D15" s="124"/>
      <c r="E15" s="124"/>
      <c r="F15" s="124"/>
      <c r="G15" s="124"/>
      <c r="H15" s="124"/>
      <c r="I15" s="124"/>
    </row>
    <row r="16" spans="2:9" x14ac:dyDescent="0.25">
      <c r="B16" s="35"/>
      <c r="C16" s="34" t="s">
        <v>139</v>
      </c>
      <c r="D16" s="124">
        <v>0</v>
      </c>
      <c r="E16" s="124">
        <v>0</v>
      </c>
      <c r="F16" s="138">
        <f>D16+E16</f>
        <v>0</v>
      </c>
      <c r="G16" s="124">
        <v>0</v>
      </c>
      <c r="H16" s="124">
        <v>0</v>
      </c>
      <c r="I16" s="124">
        <f>+F16-G16</f>
        <v>0</v>
      </c>
    </row>
    <row r="17" spans="2:9" x14ac:dyDescent="0.25">
      <c r="B17" s="35"/>
      <c r="C17" s="34"/>
      <c r="D17" s="124"/>
      <c r="E17" s="124"/>
      <c r="F17" s="124"/>
      <c r="G17" s="124"/>
      <c r="H17" s="124"/>
      <c r="I17" s="124"/>
    </row>
    <row r="18" spans="2:9" x14ac:dyDescent="0.25">
      <c r="B18" s="35"/>
      <c r="C18" s="34" t="s">
        <v>84</v>
      </c>
      <c r="D18" s="124">
        <v>1075866.4450000001</v>
      </c>
      <c r="E18" s="124">
        <v>0</v>
      </c>
      <c r="F18" s="138">
        <f>D18+E18</f>
        <v>1075866.4450000001</v>
      </c>
      <c r="G18" s="124">
        <v>243748.23</v>
      </c>
      <c r="H18" s="124">
        <v>243748.23</v>
      </c>
      <c r="I18" s="124">
        <f>+F18-G18</f>
        <v>832118.21500000008</v>
      </c>
    </row>
    <row r="19" spans="2:9" x14ac:dyDescent="0.25">
      <c r="B19" s="35"/>
      <c r="C19" s="34"/>
      <c r="D19" s="124"/>
      <c r="E19" s="124"/>
      <c r="F19" s="124"/>
      <c r="G19" s="124"/>
      <c r="H19" s="124"/>
      <c r="I19" s="124"/>
    </row>
    <row r="20" spans="2:9" x14ac:dyDescent="0.25">
      <c r="B20" s="35"/>
      <c r="C20" s="34" t="s">
        <v>89</v>
      </c>
      <c r="D20" s="124">
        <v>0</v>
      </c>
      <c r="E20" s="124">
        <v>0</v>
      </c>
      <c r="F20" s="138">
        <f>D20+E20</f>
        <v>0</v>
      </c>
      <c r="G20" s="124">
        <v>0</v>
      </c>
      <c r="H20" s="124">
        <v>0</v>
      </c>
      <c r="I20" s="124">
        <f>+F20-G20</f>
        <v>0</v>
      </c>
    </row>
    <row r="21" spans="2:9" x14ac:dyDescent="0.25">
      <c r="B21" s="35"/>
      <c r="C21" s="34"/>
      <c r="D21" s="124"/>
      <c r="E21" s="124"/>
      <c r="F21" s="124"/>
      <c r="G21" s="124"/>
      <c r="H21" s="124"/>
      <c r="I21" s="124"/>
    </row>
    <row r="22" spans="2:9" s="100" customFormat="1" x14ac:dyDescent="0.25">
      <c r="B22" s="42"/>
      <c r="C22" s="43" t="s">
        <v>134</v>
      </c>
      <c r="D22" s="136">
        <f>+D12+D14+D16+D18</f>
        <v>48848117</v>
      </c>
      <c r="E22" s="136">
        <f t="shared" ref="E22:I22" si="0">+E12+E14+E16+E18</f>
        <v>0</v>
      </c>
      <c r="F22" s="136">
        <f t="shared" si="0"/>
        <v>48848117</v>
      </c>
      <c r="G22" s="136">
        <f t="shared" si="0"/>
        <v>9051677.7200000007</v>
      </c>
      <c r="H22" s="136">
        <f t="shared" si="0"/>
        <v>9049759.6999999993</v>
      </c>
      <c r="I22" s="136">
        <f t="shared" si="0"/>
        <v>39796439.280000001</v>
      </c>
    </row>
    <row r="23" spans="2:9" x14ac:dyDescent="0.25">
      <c r="B23" s="97"/>
      <c r="C23" s="97"/>
      <c r="D23" s="191"/>
      <c r="E23" s="191"/>
      <c r="F23" s="191"/>
      <c r="G23" s="191"/>
      <c r="H23" s="191"/>
      <c r="I23" s="191"/>
    </row>
    <row r="24" spans="2:9" x14ac:dyDescent="0.25">
      <c r="B24" s="97"/>
      <c r="C24" s="97"/>
      <c r="D24" s="192"/>
      <c r="E24" s="192"/>
      <c r="F24" s="192"/>
      <c r="G24" s="192"/>
      <c r="H24" s="192"/>
      <c r="I24" s="192"/>
    </row>
    <row r="25" spans="2:9" x14ac:dyDescent="0.25">
      <c r="B25" s="97"/>
      <c r="C25" s="97"/>
      <c r="D25" s="192"/>
      <c r="E25" s="192"/>
      <c r="F25" s="192"/>
      <c r="G25" s="192"/>
      <c r="H25" s="192"/>
      <c r="I25" s="192"/>
    </row>
    <row r="26" spans="2:9" x14ac:dyDescent="0.25">
      <c r="B26" s="97"/>
      <c r="C26" s="97"/>
      <c r="D26" s="191"/>
      <c r="E26" s="191"/>
      <c r="F26" s="191"/>
      <c r="G26" s="191"/>
      <c r="H26" s="191"/>
      <c r="I26" s="191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workbookViewId="0">
      <selection activeCell="H47" sqref="H47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317" t="s">
        <v>348</v>
      </c>
      <c r="C1" s="317"/>
      <c r="D1" s="317"/>
      <c r="E1" s="317"/>
      <c r="F1" s="317"/>
      <c r="G1" s="317"/>
      <c r="H1" s="317"/>
      <c r="I1" s="317"/>
    </row>
    <row r="2" spans="2:12" x14ac:dyDescent="0.25">
      <c r="B2" s="325" t="s">
        <v>125</v>
      </c>
      <c r="C2" s="325"/>
      <c r="D2" s="325"/>
      <c r="E2" s="325"/>
      <c r="F2" s="325"/>
      <c r="G2" s="325"/>
      <c r="H2" s="325"/>
      <c r="I2" s="325"/>
    </row>
    <row r="3" spans="2:12" x14ac:dyDescent="0.25">
      <c r="B3" s="325" t="s">
        <v>346</v>
      </c>
      <c r="C3" s="325"/>
      <c r="D3" s="325"/>
      <c r="E3" s="325"/>
      <c r="F3" s="325"/>
      <c r="G3" s="325"/>
      <c r="H3" s="325"/>
      <c r="I3" s="325"/>
    </row>
    <row r="4" spans="2:12" x14ac:dyDescent="0.25">
      <c r="B4" s="325" t="s">
        <v>459</v>
      </c>
      <c r="C4" s="325"/>
      <c r="D4" s="325"/>
      <c r="E4" s="325"/>
      <c r="F4" s="325"/>
      <c r="G4" s="325"/>
      <c r="H4" s="325"/>
      <c r="I4" s="325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15" t="s">
        <v>73</v>
      </c>
      <c r="C6" s="315"/>
      <c r="D6" s="316" t="s">
        <v>127</v>
      </c>
      <c r="E6" s="316"/>
      <c r="F6" s="316"/>
      <c r="G6" s="316"/>
      <c r="H6" s="316"/>
      <c r="I6" s="316" t="s">
        <v>128</v>
      </c>
    </row>
    <row r="7" spans="2:12" ht="22.5" x14ac:dyDescent="0.25">
      <c r="B7" s="315"/>
      <c r="C7" s="315"/>
      <c r="D7" s="98" t="s">
        <v>129</v>
      </c>
      <c r="E7" s="98" t="s">
        <v>130</v>
      </c>
      <c r="F7" s="98" t="s">
        <v>109</v>
      </c>
      <c r="G7" s="98" t="s">
        <v>110</v>
      </c>
      <c r="H7" s="98" t="s">
        <v>131</v>
      </c>
      <c r="I7" s="316"/>
    </row>
    <row r="8" spans="2:12" ht="11.25" customHeight="1" x14ac:dyDescent="0.25">
      <c r="B8" s="315"/>
      <c r="C8" s="315"/>
      <c r="D8" s="98">
        <v>1</v>
      </c>
      <c r="E8" s="98">
        <v>2</v>
      </c>
      <c r="F8" s="98" t="s">
        <v>132</v>
      </c>
      <c r="G8" s="98">
        <v>4</v>
      </c>
      <c r="H8" s="98">
        <v>5</v>
      </c>
      <c r="I8" s="98" t="s">
        <v>133</v>
      </c>
    </row>
    <row r="9" spans="2:12" x14ac:dyDescent="0.25">
      <c r="B9" s="326" t="s">
        <v>100</v>
      </c>
      <c r="C9" s="327"/>
      <c r="D9" s="137">
        <f>SUM(D10:D16)</f>
        <v>38884304.234999999</v>
      </c>
      <c r="E9" s="137">
        <f>SUM(E10:E16)</f>
        <v>0</v>
      </c>
      <c r="F9" s="137">
        <f t="shared" ref="F9:F17" si="0">+D9+E9</f>
        <v>38884304.234999999</v>
      </c>
      <c r="G9" s="137">
        <f>SUM(G10:G16)</f>
        <v>8706146.7200000007</v>
      </c>
      <c r="H9" s="137">
        <f>SUM(H10:H16)</f>
        <v>8706146.7200000007</v>
      </c>
      <c r="I9" s="137">
        <f t="shared" ref="I9:I46" si="1">+F9-G9</f>
        <v>30178157.515000001</v>
      </c>
      <c r="L9" s="186"/>
    </row>
    <row r="10" spans="2:12" x14ac:dyDescent="0.25">
      <c r="B10" s="40"/>
      <c r="C10" s="41" t="s">
        <v>140</v>
      </c>
      <c r="D10" s="138">
        <v>6195624.6399999997</v>
      </c>
      <c r="E10" s="138">
        <v>0</v>
      </c>
      <c r="F10" s="139">
        <f t="shared" ref="F10:F16" si="2">D10+E10</f>
        <v>6195624.6399999997</v>
      </c>
      <c r="G10" s="138">
        <v>1300717.96</v>
      </c>
      <c r="H10" s="138">
        <v>1300717.96</v>
      </c>
      <c r="I10" s="138">
        <f t="shared" si="1"/>
        <v>4894906.68</v>
      </c>
    </row>
    <row r="11" spans="2:12" x14ac:dyDescent="0.25">
      <c r="B11" s="40"/>
      <c r="C11" s="41" t="s">
        <v>141</v>
      </c>
      <c r="D11" s="138">
        <v>0</v>
      </c>
      <c r="E11" s="138">
        <v>0</v>
      </c>
      <c r="F11" s="139">
        <f t="shared" si="2"/>
        <v>0</v>
      </c>
      <c r="G11" s="138">
        <v>0</v>
      </c>
      <c r="H11" s="138">
        <v>0</v>
      </c>
      <c r="I11" s="138">
        <f t="shared" si="1"/>
        <v>0</v>
      </c>
    </row>
    <row r="12" spans="2:12" x14ac:dyDescent="0.25">
      <c r="B12" s="40"/>
      <c r="C12" s="41" t="s">
        <v>142</v>
      </c>
      <c r="D12" s="138">
        <v>8434442.1400000006</v>
      </c>
      <c r="E12" s="138">
        <v>0</v>
      </c>
      <c r="F12" s="139">
        <f t="shared" si="2"/>
        <v>8434442.1400000006</v>
      </c>
      <c r="G12" s="138">
        <v>2072665.99</v>
      </c>
      <c r="H12" s="138">
        <v>2072665.99</v>
      </c>
      <c r="I12" s="138">
        <f t="shared" si="1"/>
        <v>6361776.1500000004</v>
      </c>
    </row>
    <row r="13" spans="2:12" x14ac:dyDescent="0.25">
      <c r="B13" s="40"/>
      <c r="C13" s="41" t="s">
        <v>143</v>
      </c>
      <c r="D13" s="138">
        <v>2039225.2749999999</v>
      </c>
      <c r="E13" s="138">
        <v>0</v>
      </c>
      <c r="F13" s="139">
        <f t="shared" si="2"/>
        <v>2039225.2749999999</v>
      </c>
      <c r="G13" s="138">
        <v>451038.37</v>
      </c>
      <c r="H13" s="138">
        <v>451038.37</v>
      </c>
      <c r="I13" s="138">
        <f t="shared" si="1"/>
        <v>1588186.9049999998</v>
      </c>
    </row>
    <row r="14" spans="2:12" x14ac:dyDescent="0.25">
      <c r="B14" s="40"/>
      <c r="C14" s="41" t="s">
        <v>144</v>
      </c>
      <c r="D14" s="138">
        <v>3994378.3499999996</v>
      </c>
      <c r="E14" s="138">
        <v>0</v>
      </c>
      <c r="F14" s="139">
        <f t="shared" si="2"/>
        <v>3994378.3499999996</v>
      </c>
      <c r="G14" s="138">
        <v>758025.41999999993</v>
      </c>
      <c r="H14" s="138">
        <v>758025.41999999993</v>
      </c>
      <c r="I14" s="138">
        <f t="shared" si="1"/>
        <v>3236352.9299999997</v>
      </c>
    </row>
    <row r="15" spans="2:12" x14ac:dyDescent="0.25">
      <c r="B15" s="40"/>
      <c r="C15" s="41" t="s">
        <v>145</v>
      </c>
      <c r="D15" s="138">
        <v>786092.87</v>
      </c>
      <c r="E15" s="138">
        <v>0</v>
      </c>
      <c r="F15" s="139">
        <f t="shared" si="2"/>
        <v>786092.87</v>
      </c>
      <c r="G15" s="138">
        <v>0</v>
      </c>
      <c r="H15" s="138">
        <v>0</v>
      </c>
      <c r="I15" s="138">
        <f t="shared" si="1"/>
        <v>786092.87</v>
      </c>
    </row>
    <row r="16" spans="2:12" x14ac:dyDescent="0.25">
      <c r="B16" s="40"/>
      <c r="C16" s="41" t="s">
        <v>146</v>
      </c>
      <c r="D16" s="138">
        <v>17434540.960000001</v>
      </c>
      <c r="E16" s="138">
        <v>0</v>
      </c>
      <c r="F16" s="139">
        <f t="shared" si="2"/>
        <v>17434540.960000001</v>
      </c>
      <c r="G16" s="138">
        <v>4123698.98</v>
      </c>
      <c r="H16" s="138">
        <v>4123698.98</v>
      </c>
      <c r="I16" s="138">
        <f t="shared" si="1"/>
        <v>13310841.98</v>
      </c>
    </row>
    <row r="17" spans="2:11" x14ac:dyDescent="0.25">
      <c r="B17" s="326" t="s">
        <v>76</v>
      </c>
      <c r="C17" s="327"/>
      <c r="D17" s="137">
        <f>SUM(D18:D26)</f>
        <v>312214.78499999997</v>
      </c>
      <c r="E17" s="137">
        <f>SUM(E18:E26)</f>
        <v>0</v>
      </c>
      <c r="F17" s="137">
        <f t="shared" si="0"/>
        <v>312214.78499999997</v>
      </c>
      <c r="G17" s="137">
        <f>SUM(G18:G26)</f>
        <v>2100.5500000000002</v>
      </c>
      <c r="H17" s="137">
        <f>SUM(H18:H26)</f>
        <v>1964.53</v>
      </c>
      <c r="I17" s="137">
        <f t="shared" si="1"/>
        <v>310114.23499999999</v>
      </c>
    </row>
    <row r="18" spans="2:11" x14ac:dyDescent="0.25">
      <c r="B18" s="40"/>
      <c r="C18" s="41" t="s">
        <v>147</v>
      </c>
      <c r="D18" s="139">
        <v>88850.235000000001</v>
      </c>
      <c r="E18" s="139">
        <v>0</v>
      </c>
      <c r="F18" s="139">
        <f t="shared" ref="F18" si="3">D18+E18</f>
        <v>88850.235000000001</v>
      </c>
      <c r="G18" s="139">
        <v>2100.5500000000002</v>
      </c>
      <c r="H18" s="139">
        <v>1964.53</v>
      </c>
      <c r="I18" s="138">
        <f t="shared" si="1"/>
        <v>86749.684999999998</v>
      </c>
    </row>
    <row r="19" spans="2:11" x14ac:dyDescent="0.25">
      <c r="B19" s="40"/>
      <c r="C19" s="41" t="s">
        <v>148</v>
      </c>
      <c r="D19" s="139">
        <v>86893.209999999992</v>
      </c>
      <c r="E19" s="139">
        <v>0</v>
      </c>
      <c r="F19" s="139">
        <f t="shared" ref="F19:F26" si="4">D19+E19</f>
        <v>86893.209999999992</v>
      </c>
      <c r="G19" s="139">
        <v>0</v>
      </c>
      <c r="H19" s="139">
        <v>0</v>
      </c>
      <c r="I19" s="138">
        <f t="shared" si="1"/>
        <v>86893.209999999992</v>
      </c>
    </row>
    <row r="20" spans="2:11" x14ac:dyDescent="0.25">
      <c r="B20" s="40"/>
      <c r="C20" s="41" t="s">
        <v>149</v>
      </c>
      <c r="D20" s="139">
        <v>0</v>
      </c>
      <c r="E20" s="139">
        <v>0</v>
      </c>
      <c r="F20" s="139">
        <f t="shared" si="4"/>
        <v>0</v>
      </c>
      <c r="G20" s="139">
        <v>0</v>
      </c>
      <c r="H20" s="139">
        <v>0</v>
      </c>
      <c r="I20" s="138">
        <v>0</v>
      </c>
    </row>
    <row r="21" spans="2:11" x14ac:dyDescent="0.25">
      <c r="B21" s="40"/>
      <c r="C21" s="41" t="s">
        <v>150</v>
      </c>
      <c r="D21" s="139">
        <v>9212.24</v>
      </c>
      <c r="E21" s="139">
        <v>0</v>
      </c>
      <c r="F21" s="139">
        <f t="shared" si="4"/>
        <v>9212.24</v>
      </c>
      <c r="G21" s="139">
        <v>0</v>
      </c>
      <c r="H21" s="139">
        <v>0</v>
      </c>
      <c r="I21" s="138">
        <f t="shared" si="1"/>
        <v>9212.24</v>
      </c>
    </row>
    <row r="22" spans="2:11" x14ac:dyDescent="0.25">
      <c r="B22" s="40"/>
      <c r="C22" s="41" t="s">
        <v>151</v>
      </c>
      <c r="D22" s="139">
        <v>0</v>
      </c>
      <c r="E22" s="139">
        <v>0</v>
      </c>
      <c r="F22" s="139">
        <f t="shared" si="4"/>
        <v>0</v>
      </c>
      <c r="G22" s="139">
        <v>0</v>
      </c>
      <c r="H22" s="139">
        <v>0</v>
      </c>
      <c r="I22" s="138">
        <f t="shared" si="1"/>
        <v>0</v>
      </c>
    </row>
    <row r="23" spans="2:11" x14ac:dyDescent="0.25">
      <c r="B23" s="40"/>
      <c r="C23" s="41" t="s">
        <v>152</v>
      </c>
      <c r="D23" s="139">
        <v>110785.5</v>
      </c>
      <c r="E23" s="139">
        <v>0</v>
      </c>
      <c r="F23" s="139">
        <f t="shared" si="4"/>
        <v>110785.5</v>
      </c>
      <c r="G23" s="139">
        <v>0</v>
      </c>
      <c r="H23" s="139">
        <v>0</v>
      </c>
      <c r="I23" s="138">
        <f t="shared" si="1"/>
        <v>110785.5</v>
      </c>
    </row>
    <row r="24" spans="2:11" x14ac:dyDescent="0.25">
      <c r="B24" s="40"/>
      <c r="C24" s="41" t="s">
        <v>153</v>
      </c>
      <c r="D24" s="139">
        <v>0</v>
      </c>
      <c r="E24" s="139">
        <v>0</v>
      </c>
      <c r="F24" s="139">
        <f t="shared" si="4"/>
        <v>0</v>
      </c>
      <c r="G24" s="139">
        <v>0</v>
      </c>
      <c r="H24" s="139">
        <v>0</v>
      </c>
      <c r="I24" s="138">
        <f t="shared" si="1"/>
        <v>0</v>
      </c>
    </row>
    <row r="25" spans="2:11" x14ac:dyDescent="0.25">
      <c r="B25" s="40"/>
      <c r="C25" s="41" t="s">
        <v>154</v>
      </c>
      <c r="D25" s="139">
        <v>0</v>
      </c>
      <c r="E25" s="139">
        <v>0</v>
      </c>
      <c r="F25" s="139">
        <f t="shared" si="4"/>
        <v>0</v>
      </c>
      <c r="G25" s="139">
        <v>0</v>
      </c>
      <c r="H25" s="139">
        <v>0</v>
      </c>
      <c r="I25" s="138">
        <f t="shared" si="1"/>
        <v>0</v>
      </c>
    </row>
    <row r="26" spans="2:11" x14ac:dyDescent="0.25">
      <c r="B26" s="40"/>
      <c r="C26" s="41" t="s">
        <v>155</v>
      </c>
      <c r="D26" s="139">
        <v>16473.599999999999</v>
      </c>
      <c r="E26" s="139">
        <v>0</v>
      </c>
      <c r="F26" s="139">
        <f t="shared" si="4"/>
        <v>16473.599999999999</v>
      </c>
      <c r="G26" s="139">
        <v>0</v>
      </c>
      <c r="H26" s="139">
        <v>0</v>
      </c>
      <c r="I26" s="138">
        <f t="shared" si="1"/>
        <v>16473.599999999999</v>
      </c>
    </row>
    <row r="27" spans="2:11" x14ac:dyDescent="0.25">
      <c r="B27" s="326" t="s">
        <v>78</v>
      </c>
      <c r="C27" s="327"/>
      <c r="D27" s="137">
        <f>SUM(D28:D36)</f>
        <v>9651597.9800000004</v>
      </c>
      <c r="E27" s="137">
        <f>SUM(E28:E36)</f>
        <v>0</v>
      </c>
      <c r="F27" s="137">
        <f>SUM(F28:F36)</f>
        <v>9651597.9800000004</v>
      </c>
      <c r="G27" s="137">
        <f>SUM(G28:G36)</f>
        <v>343430.45</v>
      </c>
      <c r="H27" s="137">
        <f>SUM(H28:H36)</f>
        <v>341648.45</v>
      </c>
      <c r="I27" s="137">
        <f t="shared" si="1"/>
        <v>9308167.5300000012</v>
      </c>
      <c r="K27" s="185"/>
    </row>
    <row r="28" spans="2:11" x14ac:dyDescent="0.25">
      <c r="B28" s="40"/>
      <c r="C28" s="41" t="s">
        <v>156</v>
      </c>
      <c r="D28" s="139">
        <v>194442.52</v>
      </c>
      <c r="E28" s="139">
        <v>0</v>
      </c>
      <c r="F28" s="139">
        <f t="shared" ref="F28:F34" si="5">D28+E28</f>
        <v>194442.52</v>
      </c>
      <c r="G28" s="139">
        <v>10888</v>
      </c>
      <c r="H28" s="139">
        <v>10888</v>
      </c>
      <c r="I28" s="139">
        <f t="shared" si="1"/>
        <v>183554.52</v>
      </c>
    </row>
    <row r="29" spans="2:11" x14ac:dyDescent="0.25">
      <c r="B29" s="40"/>
      <c r="C29" s="41" t="s">
        <v>157</v>
      </c>
      <c r="D29" s="139">
        <v>4047182.42</v>
      </c>
      <c r="E29" s="139">
        <v>0</v>
      </c>
      <c r="F29" s="139">
        <f t="shared" si="5"/>
        <v>4047182.42</v>
      </c>
      <c r="G29" s="139">
        <v>329338.45</v>
      </c>
      <c r="H29" s="139">
        <v>329338.45</v>
      </c>
      <c r="I29" s="139">
        <f t="shared" si="1"/>
        <v>3717843.9699999997</v>
      </c>
    </row>
    <row r="30" spans="2:11" x14ac:dyDescent="0.25">
      <c r="B30" s="40"/>
      <c r="C30" s="41" t="s">
        <v>158</v>
      </c>
      <c r="D30" s="139">
        <v>3613660.4699999997</v>
      </c>
      <c r="E30" s="139">
        <v>0</v>
      </c>
      <c r="F30" s="139">
        <f t="shared" si="5"/>
        <v>3613660.4699999997</v>
      </c>
      <c r="G30" s="139">
        <v>0</v>
      </c>
      <c r="H30" s="139">
        <v>0</v>
      </c>
      <c r="I30" s="139">
        <f t="shared" si="1"/>
        <v>3613660.4699999997</v>
      </c>
    </row>
    <row r="31" spans="2:11" x14ac:dyDescent="0.25">
      <c r="B31" s="40"/>
      <c r="C31" s="41" t="s">
        <v>159</v>
      </c>
      <c r="D31" s="139">
        <v>1129440</v>
      </c>
      <c r="E31" s="139">
        <v>0</v>
      </c>
      <c r="F31" s="139">
        <f t="shared" si="5"/>
        <v>1129440</v>
      </c>
      <c r="G31" s="139">
        <v>0</v>
      </c>
      <c r="H31" s="139">
        <v>0</v>
      </c>
      <c r="I31" s="139">
        <f t="shared" si="1"/>
        <v>1129440</v>
      </c>
    </row>
    <row r="32" spans="2:11" x14ac:dyDescent="0.25">
      <c r="B32" s="40"/>
      <c r="C32" s="41" t="s">
        <v>160</v>
      </c>
      <c r="D32" s="139">
        <v>16570.57</v>
      </c>
      <c r="E32" s="139">
        <v>0</v>
      </c>
      <c r="F32" s="139">
        <f t="shared" si="5"/>
        <v>16570.57</v>
      </c>
      <c r="G32" s="139">
        <v>0</v>
      </c>
      <c r="H32" s="139">
        <v>0</v>
      </c>
      <c r="I32" s="139">
        <f t="shared" si="1"/>
        <v>16570.57</v>
      </c>
    </row>
    <row r="33" spans="2:9" x14ac:dyDescent="0.25">
      <c r="B33" s="40"/>
      <c r="C33" s="41" t="s">
        <v>161</v>
      </c>
      <c r="D33" s="139">
        <v>0</v>
      </c>
      <c r="E33" s="139">
        <v>0</v>
      </c>
      <c r="F33" s="139">
        <f t="shared" si="5"/>
        <v>0</v>
      </c>
      <c r="G33" s="139">
        <v>0</v>
      </c>
      <c r="H33" s="139">
        <v>0</v>
      </c>
      <c r="I33" s="139">
        <f t="shared" si="1"/>
        <v>0</v>
      </c>
    </row>
    <row r="34" spans="2:9" x14ac:dyDescent="0.25">
      <c r="B34" s="40"/>
      <c r="C34" s="41" t="s">
        <v>162</v>
      </c>
      <c r="D34" s="139">
        <v>595702</v>
      </c>
      <c r="E34" s="139">
        <v>0</v>
      </c>
      <c r="F34" s="139">
        <f t="shared" si="5"/>
        <v>595702</v>
      </c>
      <c r="G34" s="139">
        <v>3204</v>
      </c>
      <c r="H34" s="139">
        <v>1422</v>
      </c>
      <c r="I34" s="139">
        <f t="shared" si="1"/>
        <v>592498</v>
      </c>
    </row>
    <row r="35" spans="2:9" x14ac:dyDescent="0.25">
      <c r="B35" s="40"/>
      <c r="C35" s="41" t="s">
        <v>163</v>
      </c>
      <c r="D35" s="139">
        <v>54600</v>
      </c>
      <c r="E35" s="139">
        <v>0</v>
      </c>
      <c r="F35" s="139">
        <f t="shared" ref="F35:F36" si="6">D35+E35</f>
        <v>54600</v>
      </c>
      <c r="G35" s="139">
        <v>0</v>
      </c>
      <c r="H35" s="139">
        <v>0</v>
      </c>
      <c r="I35" s="139">
        <f t="shared" si="1"/>
        <v>54600</v>
      </c>
    </row>
    <row r="36" spans="2:9" x14ac:dyDescent="0.25">
      <c r="B36" s="40"/>
      <c r="C36" s="41" t="s">
        <v>164</v>
      </c>
      <c r="D36" s="139">
        <v>0</v>
      </c>
      <c r="E36" s="139">
        <v>0</v>
      </c>
      <c r="F36" s="139">
        <f t="shared" si="6"/>
        <v>0</v>
      </c>
      <c r="G36" s="139">
        <v>0</v>
      </c>
      <c r="H36" s="139">
        <v>0</v>
      </c>
      <c r="I36" s="139">
        <f t="shared" si="1"/>
        <v>0</v>
      </c>
    </row>
    <row r="37" spans="2:9" x14ac:dyDescent="0.25">
      <c r="B37" s="326" t="s">
        <v>119</v>
      </c>
      <c r="C37" s="327"/>
      <c r="D37" s="137">
        <f>SUM(D38:D46)</f>
        <v>0</v>
      </c>
      <c r="E37" s="137">
        <f>SUM(E38:E46)</f>
        <v>0</v>
      </c>
      <c r="F37" s="137">
        <f>SUM(F38:F46)</f>
        <v>0</v>
      </c>
      <c r="G37" s="137">
        <f>SUM(G38:G46)</f>
        <v>0</v>
      </c>
      <c r="H37" s="137">
        <f>SUM(H38:H46)</f>
        <v>0</v>
      </c>
      <c r="I37" s="137">
        <f t="shared" si="1"/>
        <v>0</v>
      </c>
    </row>
    <row r="38" spans="2:9" x14ac:dyDescent="0.25">
      <c r="B38" s="40"/>
      <c r="C38" s="41" t="s">
        <v>80</v>
      </c>
      <c r="D38" s="139">
        <v>0</v>
      </c>
      <c r="E38" s="139">
        <v>0</v>
      </c>
      <c r="F38" s="139">
        <f t="shared" ref="F38:F46" si="7">D38+E38</f>
        <v>0</v>
      </c>
      <c r="G38" s="139">
        <v>0</v>
      </c>
      <c r="H38" s="139">
        <v>0</v>
      </c>
      <c r="I38" s="139">
        <f t="shared" si="1"/>
        <v>0</v>
      </c>
    </row>
    <row r="39" spans="2:9" x14ac:dyDescent="0.25">
      <c r="B39" s="40"/>
      <c r="C39" s="41" t="s">
        <v>81</v>
      </c>
      <c r="D39" s="139">
        <v>0</v>
      </c>
      <c r="E39" s="139">
        <v>0</v>
      </c>
      <c r="F39" s="139">
        <f t="shared" si="7"/>
        <v>0</v>
      </c>
      <c r="G39" s="139">
        <v>0</v>
      </c>
      <c r="H39" s="139">
        <v>0</v>
      </c>
      <c r="I39" s="139">
        <f t="shared" si="1"/>
        <v>0</v>
      </c>
    </row>
    <row r="40" spans="2:9" x14ac:dyDescent="0.25">
      <c r="B40" s="40"/>
      <c r="C40" s="41" t="s">
        <v>82</v>
      </c>
      <c r="D40" s="139">
        <v>0</v>
      </c>
      <c r="E40" s="139">
        <v>0</v>
      </c>
      <c r="F40" s="139">
        <f t="shared" si="7"/>
        <v>0</v>
      </c>
      <c r="G40" s="139">
        <v>0</v>
      </c>
      <c r="H40" s="139">
        <v>0</v>
      </c>
      <c r="I40" s="139">
        <f t="shared" si="1"/>
        <v>0</v>
      </c>
    </row>
    <row r="41" spans="2:9" x14ac:dyDescent="0.25">
      <c r="B41" s="40"/>
      <c r="C41" s="41" t="s">
        <v>83</v>
      </c>
      <c r="D41" s="139">
        <v>0</v>
      </c>
      <c r="E41" s="139">
        <v>0</v>
      </c>
      <c r="F41" s="139">
        <f t="shared" si="7"/>
        <v>0</v>
      </c>
      <c r="G41" s="139">
        <v>0</v>
      </c>
      <c r="H41" s="139">
        <v>0</v>
      </c>
      <c r="I41" s="139">
        <f t="shared" si="1"/>
        <v>0</v>
      </c>
    </row>
    <row r="42" spans="2:9" x14ac:dyDescent="0.25">
      <c r="B42" s="40"/>
      <c r="C42" s="41" t="s">
        <v>84</v>
      </c>
      <c r="D42" s="139">
        <v>0</v>
      </c>
      <c r="E42" s="139">
        <v>0</v>
      </c>
      <c r="F42" s="139">
        <f t="shared" si="7"/>
        <v>0</v>
      </c>
      <c r="G42" s="139">
        <v>0</v>
      </c>
      <c r="H42" s="139">
        <v>0</v>
      </c>
      <c r="I42" s="139">
        <f t="shared" si="1"/>
        <v>0</v>
      </c>
    </row>
    <row r="43" spans="2:9" x14ac:dyDescent="0.25">
      <c r="B43" s="40"/>
      <c r="C43" s="41" t="s">
        <v>165</v>
      </c>
      <c r="D43" s="139">
        <v>0</v>
      </c>
      <c r="E43" s="139">
        <v>0</v>
      </c>
      <c r="F43" s="139">
        <f t="shared" si="7"/>
        <v>0</v>
      </c>
      <c r="G43" s="139">
        <v>0</v>
      </c>
      <c r="H43" s="139">
        <v>0</v>
      </c>
      <c r="I43" s="139">
        <f t="shared" si="1"/>
        <v>0</v>
      </c>
    </row>
    <row r="44" spans="2:9" x14ac:dyDescent="0.25">
      <c r="B44" s="40"/>
      <c r="C44" s="41" t="s">
        <v>86</v>
      </c>
      <c r="D44" s="139">
        <v>0</v>
      </c>
      <c r="E44" s="139">
        <v>0</v>
      </c>
      <c r="F44" s="139">
        <f t="shared" si="7"/>
        <v>0</v>
      </c>
      <c r="G44" s="139">
        <v>0</v>
      </c>
      <c r="H44" s="139">
        <v>0</v>
      </c>
      <c r="I44" s="139">
        <f t="shared" si="1"/>
        <v>0</v>
      </c>
    </row>
    <row r="45" spans="2:9" x14ac:dyDescent="0.25">
      <c r="B45" s="40"/>
      <c r="C45" s="41" t="s">
        <v>87</v>
      </c>
      <c r="D45" s="139">
        <v>0</v>
      </c>
      <c r="E45" s="139">
        <v>0</v>
      </c>
      <c r="F45" s="139">
        <f t="shared" si="7"/>
        <v>0</v>
      </c>
      <c r="G45" s="139">
        <v>0</v>
      </c>
      <c r="H45" s="139">
        <v>0</v>
      </c>
      <c r="I45" s="139">
        <f t="shared" si="1"/>
        <v>0</v>
      </c>
    </row>
    <row r="46" spans="2:9" x14ac:dyDescent="0.25">
      <c r="B46" s="40"/>
      <c r="C46" s="41" t="s">
        <v>88</v>
      </c>
      <c r="D46" s="139">
        <v>0</v>
      </c>
      <c r="E46" s="139">
        <v>0</v>
      </c>
      <c r="F46" s="139">
        <f t="shared" si="7"/>
        <v>0</v>
      </c>
      <c r="G46" s="139">
        <v>0</v>
      </c>
      <c r="H46" s="139">
        <v>0</v>
      </c>
      <c r="I46" s="139">
        <f t="shared" si="1"/>
        <v>0</v>
      </c>
    </row>
    <row r="47" spans="2:9" x14ac:dyDescent="0.25">
      <c r="B47" s="326" t="s">
        <v>166</v>
      </c>
      <c r="C47" s="327"/>
      <c r="D47" s="137">
        <f>SUM(D48:D56)</f>
        <v>0</v>
      </c>
      <c r="E47" s="137">
        <f>SUM(E48:E56)</f>
        <v>0</v>
      </c>
      <c r="F47" s="137">
        <f t="shared" ref="F47:F69" si="8">+D47+E47</f>
        <v>0</v>
      </c>
      <c r="G47" s="137">
        <f>SUM(G48:G56)</f>
        <v>0</v>
      </c>
      <c r="H47" s="137">
        <f>SUM(H48:H56)</f>
        <v>0</v>
      </c>
      <c r="I47" s="137">
        <f t="shared" ref="I47:I80" si="9">+F47-G47</f>
        <v>0</v>
      </c>
    </row>
    <row r="48" spans="2:9" x14ac:dyDescent="0.25">
      <c r="B48" s="40"/>
      <c r="C48" s="41" t="s">
        <v>167</v>
      </c>
      <c r="D48" s="139">
        <v>0</v>
      </c>
      <c r="E48" s="139">
        <v>0</v>
      </c>
      <c r="F48" s="139">
        <f t="shared" ref="F48:F53" si="10">D48+E48</f>
        <v>0</v>
      </c>
      <c r="G48" s="139">
        <v>0</v>
      </c>
      <c r="H48" s="139">
        <v>0</v>
      </c>
      <c r="I48" s="138">
        <f t="shared" si="9"/>
        <v>0</v>
      </c>
    </row>
    <row r="49" spans="2:9" x14ac:dyDescent="0.25">
      <c r="B49" s="40"/>
      <c r="C49" s="41" t="s">
        <v>168</v>
      </c>
      <c r="D49" s="139">
        <v>0</v>
      </c>
      <c r="E49" s="139">
        <v>0</v>
      </c>
      <c r="F49" s="139">
        <f t="shared" si="10"/>
        <v>0</v>
      </c>
      <c r="G49" s="139">
        <v>0</v>
      </c>
      <c r="H49" s="139">
        <v>0</v>
      </c>
      <c r="I49" s="138">
        <f t="shared" si="9"/>
        <v>0</v>
      </c>
    </row>
    <row r="50" spans="2:9" x14ac:dyDescent="0.25">
      <c r="B50" s="40"/>
      <c r="C50" s="41" t="s">
        <v>169</v>
      </c>
      <c r="D50" s="139">
        <v>0</v>
      </c>
      <c r="E50" s="139">
        <v>0</v>
      </c>
      <c r="F50" s="139">
        <f t="shared" si="10"/>
        <v>0</v>
      </c>
      <c r="G50" s="139">
        <v>0</v>
      </c>
      <c r="H50" s="139">
        <v>0</v>
      </c>
      <c r="I50" s="138">
        <f t="shared" si="9"/>
        <v>0</v>
      </c>
    </row>
    <row r="51" spans="2:9" x14ac:dyDescent="0.25">
      <c r="B51" s="40"/>
      <c r="C51" s="41" t="s">
        <v>170</v>
      </c>
      <c r="D51" s="139">
        <v>0</v>
      </c>
      <c r="E51" s="139">
        <v>0</v>
      </c>
      <c r="F51" s="139">
        <f t="shared" si="10"/>
        <v>0</v>
      </c>
      <c r="G51" s="139">
        <v>0</v>
      </c>
      <c r="H51" s="139">
        <v>0</v>
      </c>
      <c r="I51" s="138">
        <f t="shared" si="9"/>
        <v>0</v>
      </c>
    </row>
    <row r="52" spans="2:9" x14ac:dyDescent="0.25">
      <c r="B52" s="40"/>
      <c r="C52" s="41" t="s">
        <v>171</v>
      </c>
      <c r="D52" s="139">
        <v>0</v>
      </c>
      <c r="E52" s="139">
        <v>0</v>
      </c>
      <c r="F52" s="139">
        <f t="shared" si="10"/>
        <v>0</v>
      </c>
      <c r="G52" s="139">
        <v>0</v>
      </c>
      <c r="H52" s="139">
        <v>0</v>
      </c>
      <c r="I52" s="138">
        <f t="shared" si="9"/>
        <v>0</v>
      </c>
    </row>
    <row r="53" spans="2:9" x14ac:dyDescent="0.25">
      <c r="B53" s="40"/>
      <c r="C53" s="41" t="s">
        <v>172</v>
      </c>
      <c r="D53" s="139">
        <v>0</v>
      </c>
      <c r="E53" s="138">
        <v>0</v>
      </c>
      <c r="F53" s="139">
        <f t="shared" si="10"/>
        <v>0</v>
      </c>
      <c r="G53" s="139">
        <v>0</v>
      </c>
      <c r="H53" s="139">
        <v>0</v>
      </c>
      <c r="I53" s="138">
        <f t="shared" si="9"/>
        <v>0</v>
      </c>
    </row>
    <row r="54" spans="2:9" x14ac:dyDescent="0.25">
      <c r="B54" s="40"/>
      <c r="C54" s="41" t="s">
        <v>173</v>
      </c>
      <c r="D54" s="139">
        <v>0</v>
      </c>
      <c r="E54" s="139">
        <v>0</v>
      </c>
      <c r="F54" s="139">
        <f t="shared" ref="F54:F56" si="11">D54+E54</f>
        <v>0</v>
      </c>
      <c r="G54" s="139">
        <v>0</v>
      </c>
      <c r="H54" s="139">
        <v>0</v>
      </c>
      <c r="I54" s="138">
        <f t="shared" si="9"/>
        <v>0</v>
      </c>
    </row>
    <row r="55" spans="2:9" x14ac:dyDescent="0.25">
      <c r="B55" s="40"/>
      <c r="C55" s="41" t="s">
        <v>174</v>
      </c>
      <c r="D55" s="139">
        <v>0</v>
      </c>
      <c r="E55" s="139">
        <v>0</v>
      </c>
      <c r="F55" s="139">
        <f t="shared" si="11"/>
        <v>0</v>
      </c>
      <c r="G55" s="139">
        <v>0</v>
      </c>
      <c r="H55" s="139">
        <v>0</v>
      </c>
      <c r="I55" s="138">
        <f t="shared" si="9"/>
        <v>0</v>
      </c>
    </row>
    <row r="56" spans="2:9" x14ac:dyDescent="0.25">
      <c r="B56" s="40"/>
      <c r="C56" s="41" t="s">
        <v>35</v>
      </c>
      <c r="D56" s="139">
        <v>0</v>
      </c>
      <c r="E56" s="139">
        <v>0</v>
      </c>
      <c r="F56" s="139">
        <f t="shared" si="11"/>
        <v>0</v>
      </c>
      <c r="G56" s="139">
        <v>0</v>
      </c>
      <c r="H56" s="139">
        <v>0</v>
      </c>
      <c r="I56" s="138">
        <f t="shared" si="9"/>
        <v>0</v>
      </c>
    </row>
    <row r="57" spans="2:9" x14ac:dyDescent="0.25">
      <c r="B57" s="326" t="s">
        <v>98</v>
      </c>
      <c r="C57" s="327"/>
      <c r="D57" s="137">
        <f>SUM(D58:D60)</f>
        <v>0</v>
      </c>
      <c r="E57" s="137">
        <f>SUM(E58:E60)</f>
        <v>0</v>
      </c>
      <c r="F57" s="137">
        <f t="shared" si="8"/>
        <v>0</v>
      </c>
      <c r="G57" s="137">
        <f>SUM(G58:G60)</f>
        <v>0</v>
      </c>
      <c r="H57" s="137">
        <f>SUM(H58:H60)</f>
        <v>0</v>
      </c>
      <c r="I57" s="137">
        <f t="shared" si="9"/>
        <v>0</v>
      </c>
    </row>
    <row r="58" spans="2:9" x14ac:dyDescent="0.25">
      <c r="B58" s="40"/>
      <c r="C58" s="41" t="s">
        <v>175</v>
      </c>
      <c r="D58" s="139">
        <v>0</v>
      </c>
      <c r="E58" s="139">
        <v>0</v>
      </c>
      <c r="F58" s="139">
        <f t="shared" ref="F58:F60" si="12">D58+E58</f>
        <v>0</v>
      </c>
      <c r="G58" s="139">
        <v>0</v>
      </c>
      <c r="H58" s="139">
        <v>0</v>
      </c>
      <c r="I58" s="138">
        <f t="shared" si="9"/>
        <v>0</v>
      </c>
    </row>
    <row r="59" spans="2:9" x14ac:dyDescent="0.25">
      <c r="B59" s="40"/>
      <c r="C59" s="41" t="s">
        <v>176</v>
      </c>
      <c r="D59" s="139">
        <v>0</v>
      </c>
      <c r="E59" s="139">
        <v>0</v>
      </c>
      <c r="F59" s="139">
        <f t="shared" si="12"/>
        <v>0</v>
      </c>
      <c r="G59" s="139">
        <v>0</v>
      </c>
      <c r="H59" s="139">
        <v>0</v>
      </c>
      <c r="I59" s="138">
        <f t="shared" si="9"/>
        <v>0</v>
      </c>
    </row>
    <row r="60" spans="2:9" x14ac:dyDescent="0.25">
      <c r="B60" s="40"/>
      <c r="C60" s="41" t="s">
        <v>177</v>
      </c>
      <c r="D60" s="139">
        <v>0</v>
      </c>
      <c r="E60" s="139">
        <v>0</v>
      </c>
      <c r="F60" s="139">
        <f t="shared" si="12"/>
        <v>0</v>
      </c>
      <c r="G60" s="139">
        <v>0</v>
      </c>
      <c r="H60" s="139">
        <v>0</v>
      </c>
      <c r="I60" s="138">
        <f t="shared" si="9"/>
        <v>0</v>
      </c>
    </row>
    <row r="61" spans="2:9" x14ac:dyDescent="0.25">
      <c r="B61" s="326" t="s">
        <v>178</v>
      </c>
      <c r="C61" s="327"/>
      <c r="D61" s="137">
        <f>SUM(D62:D68)</f>
        <v>0</v>
      </c>
      <c r="E61" s="137">
        <f>SUM(E62:E68)</f>
        <v>0</v>
      </c>
      <c r="F61" s="137">
        <f t="shared" si="8"/>
        <v>0</v>
      </c>
      <c r="G61" s="137">
        <f>SUM(G62:G68)</f>
        <v>0</v>
      </c>
      <c r="H61" s="137">
        <f>SUM(H62:H68)</f>
        <v>0</v>
      </c>
      <c r="I61" s="137">
        <f t="shared" si="9"/>
        <v>0</v>
      </c>
    </row>
    <row r="62" spans="2:9" x14ac:dyDescent="0.25">
      <c r="B62" s="40"/>
      <c r="C62" s="41" t="s">
        <v>179</v>
      </c>
      <c r="D62" s="139">
        <v>0</v>
      </c>
      <c r="E62" s="139">
        <v>0</v>
      </c>
      <c r="F62" s="139">
        <f t="shared" ref="F62:F68" si="13">D62+E62</f>
        <v>0</v>
      </c>
      <c r="G62" s="139">
        <v>0</v>
      </c>
      <c r="H62" s="139">
        <v>0</v>
      </c>
      <c r="I62" s="138">
        <f t="shared" si="9"/>
        <v>0</v>
      </c>
    </row>
    <row r="63" spans="2:9" x14ac:dyDescent="0.25">
      <c r="B63" s="40"/>
      <c r="C63" s="41" t="s">
        <v>180</v>
      </c>
      <c r="D63" s="139">
        <v>0</v>
      </c>
      <c r="E63" s="139">
        <v>0</v>
      </c>
      <c r="F63" s="139">
        <f t="shared" si="13"/>
        <v>0</v>
      </c>
      <c r="G63" s="139">
        <v>0</v>
      </c>
      <c r="H63" s="139">
        <v>0</v>
      </c>
      <c r="I63" s="138">
        <f t="shared" si="9"/>
        <v>0</v>
      </c>
    </row>
    <row r="64" spans="2:9" x14ac:dyDescent="0.25">
      <c r="B64" s="40"/>
      <c r="C64" s="41" t="s">
        <v>181</v>
      </c>
      <c r="D64" s="139">
        <v>0</v>
      </c>
      <c r="E64" s="139">
        <v>0</v>
      </c>
      <c r="F64" s="139">
        <f t="shared" si="13"/>
        <v>0</v>
      </c>
      <c r="G64" s="139">
        <v>0</v>
      </c>
      <c r="H64" s="139">
        <v>0</v>
      </c>
      <c r="I64" s="138">
        <f t="shared" si="9"/>
        <v>0</v>
      </c>
    </row>
    <row r="65" spans="2:9" x14ac:dyDescent="0.25">
      <c r="B65" s="40"/>
      <c r="C65" s="41" t="s">
        <v>182</v>
      </c>
      <c r="D65" s="139">
        <v>0</v>
      </c>
      <c r="E65" s="139">
        <v>0</v>
      </c>
      <c r="F65" s="139">
        <f t="shared" si="13"/>
        <v>0</v>
      </c>
      <c r="G65" s="139">
        <v>0</v>
      </c>
      <c r="H65" s="139">
        <v>0</v>
      </c>
      <c r="I65" s="138">
        <f t="shared" si="9"/>
        <v>0</v>
      </c>
    </row>
    <row r="66" spans="2:9" x14ac:dyDescent="0.25">
      <c r="B66" s="40"/>
      <c r="C66" s="41" t="s">
        <v>183</v>
      </c>
      <c r="D66" s="139">
        <v>0</v>
      </c>
      <c r="E66" s="139">
        <v>0</v>
      </c>
      <c r="F66" s="139">
        <f t="shared" si="13"/>
        <v>0</v>
      </c>
      <c r="G66" s="139">
        <v>0</v>
      </c>
      <c r="H66" s="139">
        <v>0</v>
      </c>
      <c r="I66" s="138">
        <f t="shared" si="9"/>
        <v>0</v>
      </c>
    </row>
    <row r="67" spans="2:9" x14ac:dyDescent="0.25">
      <c r="B67" s="40"/>
      <c r="C67" s="41" t="s">
        <v>184</v>
      </c>
      <c r="D67" s="139">
        <v>0</v>
      </c>
      <c r="E67" s="139">
        <v>0</v>
      </c>
      <c r="F67" s="139">
        <f t="shared" si="13"/>
        <v>0</v>
      </c>
      <c r="G67" s="139">
        <v>0</v>
      </c>
      <c r="H67" s="139">
        <v>0</v>
      </c>
      <c r="I67" s="138">
        <f t="shared" si="9"/>
        <v>0</v>
      </c>
    </row>
    <row r="68" spans="2:9" x14ac:dyDescent="0.25">
      <c r="B68" s="40"/>
      <c r="C68" s="41" t="s">
        <v>185</v>
      </c>
      <c r="D68" s="139">
        <v>0</v>
      </c>
      <c r="E68" s="139">
        <v>0</v>
      </c>
      <c r="F68" s="139">
        <f t="shared" si="13"/>
        <v>0</v>
      </c>
      <c r="G68" s="139">
        <v>0</v>
      </c>
      <c r="H68" s="139">
        <v>0</v>
      </c>
      <c r="I68" s="138">
        <f t="shared" si="9"/>
        <v>0</v>
      </c>
    </row>
    <row r="69" spans="2:9" x14ac:dyDescent="0.25">
      <c r="B69" s="328" t="s">
        <v>85</v>
      </c>
      <c r="C69" s="329"/>
      <c r="D69" s="137">
        <f>SUM(D70:D72)</f>
        <v>0</v>
      </c>
      <c r="E69" s="137">
        <f>SUM(E70:E72)</f>
        <v>0</v>
      </c>
      <c r="F69" s="137">
        <f t="shared" si="8"/>
        <v>0</v>
      </c>
      <c r="G69" s="137">
        <f>SUM(G70:G72)</f>
        <v>0</v>
      </c>
      <c r="H69" s="137">
        <f>SUM(H70:H72)</f>
        <v>0</v>
      </c>
      <c r="I69" s="137">
        <f t="shared" si="9"/>
        <v>0</v>
      </c>
    </row>
    <row r="70" spans="2:9" x14ac:dyDescent="0.25">
      <c r="B70" s="40"/>
      <c r="C70" s="41" t="s">
        <v>89</v>
      </c>
      <c r="D70" s="139">
        <v>0</v>
      </c>
      <c r="E70" s="139">
        <v>0</v>
      </c>
      <c r="F70" s="139">
        <f t="shared" ref="F70:F72" si="14">D70+E70</f>
        <v>0</v>
      </c>
      <c r="G70" s="139">
        <v>0</v>
      </c>
      <c r="H70" s="139">
        <v>0</v>
      </c>
      <c r="I70" s="138">
        <f t="shared" si="9"/>
        <v>0</v>
      </c>
    </row>
    <row r="71" spans="2:9" x14ac:dyDescent="0.25">
      <c r="B71" s="40"/>
      <c r="C71" s="41" t="s">
        <v>48</v>
      </c>
      <c r="D71" s="139">
        <v>0</v>
      </c>
      <c r="E71" s="139">
        <v>0</v>
      </c>
      <c r="F71" s="139">
        <f t="shared" si="14"/>
        <v>0</v>
      </c>
      <c r="G71" s="139">
        <v>0</v>
      </c>
      <c r="H71" s="139">
        <v>0</v>
      </c>
      <c r="I71" s="138">
        <f t="shared" si="9"/>
        <v>0</v>
      </c>
    </row>
    <row r="72" spans="2:9" x14ac:dyDescent="0.25">
      <c r="B72" s="40"/>
      <c r="C72" s="41" t="s">
        <v>90</v>
      </c>
      <c r="D72" s="139">
        <v>0</v>
      </c>
      <c r="E72" s="139">
        <v>0</v>
      </c>
      <c r="F72" s="139">
        <f t="shared" si="14"/>
        <v>0</v>
      </c>
      <c r="G72" s="139">
        <v>0</v>
      </c>
      <c r="H72" s="139">
        <v>0</v>
      </c>
      <c r="I72" s="138">
        <f t="shared" si="9"/>
        <v>0</v>
      </c>
    </row>
    <row r="73" spans="2:9" x14ac:dyDescent="0.25">
      <c r="B73" s="326" t="s">
        <v>186</v>
      </c>
      <c r="C73" s="327"/>
      <c r="D73" s="137">
        <f>SUM(D74:D80)</f>
        <v>0</v>
      </c>
      <c r="E73" s="137">
        <f>SUM(E74:E80)</f>
        <v>0</v>
      </c>
      <c r="F73" s="137">
        <f t="shared" ref="F73" si="15">+D73+E73</f>
        <v>0</v>
      </c>
      <c r="G73" s="137">
        <f>SUM(G74:G80)</f>
        <v>0</v>
      </c>
      <c r="H73" s="137">
        <f>SUM(H74:H80)</f>
        <v>0</v>
      </c>
      <c r="I73" s="137">
        <f t="shared" ref="I73" si="16">+F73-G73</f>
        <v>0</v>
      </c>
    </row>
    <row r="74" spans="2:9" x14ac:dyDescent="0.25">
      <c r="B74" s="40"/>
      <c r="C74" s="41" t="s">
        <v>187</v>
      </c>
      <c r="D74" s="139">
        <v>0</v>
      </c>
      <c r="E74" s="139">
        <v>0</v>
      </c>
      <c r="F74" s="139">
        <f>D74+E74</f>
        <v>0</v>
      </c>
      <c r="G74" s="139">
        <v>0</v>
      </c>
      <c r="H74" s="139">
        <v>0</v>
      </c>
      <c r="I74" s="138">
        <f t="shared" si="9"/>
        <v>0</v>
      </c>
    </row>
    <row r="75" spans="2:9" x14ac:dyDescent="0.25">
      <c r="B75" s="40"/>
      <c r="C75" s="41" t="s">
        <v>91</v>
      </c>
      <c r="D75" s="139">
        <v>0</v>
      </c>
      <c r="E75" s="139">
        <v>0</v>
      </c>
      <c r="F75" s="139">
        <f t="shared" ref="F75:F80" si="17">D75+E75</f>
        <v>0</v>
      </c>
      <c r="G75" s="139">
        <v>0</v>
      </c>
      <c r="H75" s="139">
        <v>0</v>
      </c>
      <c r="I75" s="138">
        <f t="shared" si="9"/>
        <v>0</v>
      </c>
    </row>
    <row r="76" spans="2:9" x14ac:dyDescent="0.25">
      <c r="B76" s="40"/>
      <c r="C76" s="41" t="s">
        <v>92</v>
      </c>
      <c r="D76" s="139">
        <v>0</v>
      </c>
      <c r="E76" s="139">
        <v>0</v>
      </c>
      <c r="F76" s="139">
        <f t="shared" si="17"/>
        <v>0</v>
      </c>
      <c r="G76" s="139">
        <v>0</v>
      </c>
      <c r="H76" s="139">
        <v>0</v>
      </c>
      <c r="I76" s="138">
        <f t="shared" si="9"/>
        <v>0</v>
      </c>
    </row>
    <row r="77" spans="2:9" x14ac:dyDescent="0.25">
      <c r="B77" s="40"/>
      <c r="C77" s="41" t="s">
        <v>93</v>
      </c>
      <c r="D77" s="139">
        <v>0</v>
      </c>
      <c r="E77" s="139">
        <v>0</v>
      </c>
      <c r="F77" s="139">
        <f t="shared" si="17"/>
        <v>0</v>
      </c>
      <c r="G77" s="139">
        <v>0</v>
      </c>
      <c r="H77" s="139">
        <v>0</v>
      </c>
      <c r="I77" s="138">
        <f t="shared" si="9"/>
        <v>0</v>
      </c>
    </row>
    <row r="78" spans="2:9" x14ac:dyDescent="0.25">
      <c r="B78" s="40"/>
      <c r="C78" s="41" t="s">
        <v>94</v>
      </c>
      <c r="D78" s="139">
        <v>0</v>
      </c>
      <c r="E78" s="139">
        <v>0</v>
      </c>
      <c r="F78" s="139">
        <f t="shared" si="17"/>
        <v>0</v>
      </c>
      <c r="G78" s="139">
        <v>0</v>
      </c>
      <c r="H78" s="139">
        <v>0</v>
      </c>
      <c r="I78" s="138">
        <f t="shared" si="9"/>
        <v>0</v>
      </c>
    </row>
    <row r="79" spans="2:9" x14ac:dyDescent="0.25">
      <c r="B79" s="40"/>
      <c r="C79" s="41" t="s">
        <v>95</v>
      </c>
      <c r="D79" s="139">
        <v>0</v>
      </c>
      <c r="E79" s="139">
        <v>0</v>
      </c>
      <c r="F79" s="139">
        <f t="shared" si="17"/>
        <v>0</v>
      </c>
      <c r="G79" s="139">
        <v>0</v>
      </c>
      <c r="H79" s="139">
        <v>0</v>
      </c>
      <c r="I79" s="138">
        <f t="shared" si="9"/>
        <v>0</v>
      </c>
    </row>
    <row r="80" spans="2:9" x14ac:dyDescent="0.25">
      <c r="B80" s="40"/>
      <c r="C80" s="41" t="s">
        <v>188</v>
      </c>
      <c r="D80" s="139">
        <v>0</v>
      </c>
      <c r="E80" s="139">
        <v>0</v>
      </c>
      <c r="F80" s="139">
        <f t="shared" si="17"/>
        <v>0</v>
      </c>
      <c r="G80" s="139">
        <v>0</v>
      </c>
      <c r="H80" s="139">
        <v>0</v>
      </c>
      <c r="I80" s="138">
        <f t="shared" si="9"/>
        <v>0</v>
      </c>
    </row>
    <row r="81" spans="2:12" s="100" customFormat="1" x14ac:dyDescent="0.25">
      <c r="B81" s="42"/>
      <c r="C81" s="43" t="s">
        <v>134</v>
      </c>
      <c r="D81" s="140">
        <f>+D9+D17+D27+D37+D47+D57+D61+D69+D73</f>
        <v>48848117</v>
      </c>
      <c r="E81" s="140">
        <f t="shared" ref="E81:I81" si="18">+E9+E17+E27+E37+E47+E57+E61+E69+E73</f>
        <v>0</v>
      </c>
      <c r="F81" s="140">
        <f t="shared" si="18"/>
        <v>48848117</v>
      </c>
      <c r="G81" s="140">
        <f t="shared" si="18"/>
        <v>9051677.7200000007</v>
      </c>
      <c r="H81" s="140">
        <f t="shared" si="18"/>
        <v>9049759.6999999993</v>
      </c>
      <c r="I81" s="140">
        <f t="shared" si="18"/>
        <v>39796439.280000001</v>
      </c>
      <c r="K81" s="185"/>
      <c r="L81" s="187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6" sqref="B6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97"/>
      <c r="C1" s="97"/>
      <c r="D1" s="97"/>
      <c r="E1" s="97"/>
      <c r="F1" s="97"/>
      <c r="G1" s="97"/>
      <c r="H1" s="97"/>
      <c r="I1" s="97"/>
    </row>
    <row r="2" spans="1:9" ht="15.75" x14ac:dyDescent="0.25">
      <c r="A2" s="7"/>
      <c r="B2" s="317" t="s">
        <v>348</v>
      </c>
      <c r="C2" s="317"/>
      <c r="D2" s="317"/>
      <c r="E2" s="317"/>
      <c r="F2" s="317"/>
      <c r="G2" s="317"/>
      <c r="H2" s="317"/>
      <c r="I2" s="317"/>
    </row>
    <row r="3" spans="1:9" x14ac:dyDescent="0.25">
      <c r="A3" s="7"/>
      <c r="B3" s="325" t="s">
        <v>125</v>
      </c>
      <c r="C3" s="325"/>
      <c r="D3" s="325"/>
      <c r="E3" s="325"/>
      <c r="F3" s="325"/>
      <c r="G3" s="325"/>
      <c r="H3" s="325"/>
      <c r="I3" s="325"/>
    </row>
    <row r="4" spans="1:9" x14ac:dyDescent="0.25">
      <c r="A4" s="7"/>
      <c r="B4" s="325" t="s">
        <v>189</v>
      </c>
      <c r="C4" s="325"/>
      <c r="D4" s="325"/>
      <c r="E4" s="325"/>
      <c r="F4" s="325"/>
      <c r="G4" s="325"/>
      <c r="H4" s="325"/>
      <c r="I4" s="325"/>
    </row>
    <row r="5" spans="1:9" x14ac:dyDescent="0.25">
      <c r="A5" s="7"/>
      <c r="B5" s="325" t="s">
        <v>459</v>
      </c>
      <c r="C5" s="325"/>
      <c r="D5" s="325"/>
      <c r="E5" s="325"/>
      <c r="F5" s="325"/>
      <c r="G5" s="325"/>
      <c r="H5" s="325"/>
      <c r="I5" s="325"/>
    </row>
    <row r="6" spans="1:9" ht="9" customHeight="1" x14ac:dyDescent="0.25">
      <c r="A6" s="7"/>
      <c r="B6" s="97"/>
      <c r="C6" s="97"/>
      <c r="D6" s="97"/>
      <c r="E6" s="97"/>
      <c r="F6" s="97"/>
      <c r="G6" s="97"/>
      <c r="H6" s="97"/>
      <c r="I6" s="97"/>
    </row>
    <row r="7" spans="1:9" x14ac:dyDescent="0.25">
      <c r="B7" s="332" t="s">
        <v>73</v>
      </c>
      <c r="C7" s="332"/>
      <c r="D7" s="324" t="s">
        <v>127</v>
      </c>
      <c r="E7" s="324"/>
      <c r="F7" s="324"/>
      <c r="G7" s="324"/>
      <c r="H7" s="324"/>
      <c r="I7" s="324" t="s">
        <v>128</v>
      </c>
    </row>
    <row r="8" spans="1:9" ht="22.5" x14ac:dyDescent="0.25">
      <c r="B8" s="332"/>
      <c r="C8" s="332"/>
      <c r="D8" s="99" t="s">
        <v>129</v>
      </c>
      <c r="E8" s="99" t="s">
        <v>130</v>
      </c>
      <c r="F8" s="99" t="s">
        <v>109</v>
      </c>
      <c r="G8" s="99" t="s">
        <v>110</v>
      </c>
      <c r="H8" s="99" t="s">
        <v>131</v>
      </c>
      <c r="I8" s="324"/>
    </row>
    <row r="9" spans="1:9" x14ac:dyDescent="0.25">
      <c r="B9" s="332"/>
      <c r="C9" s="332"/>
      <c r="D9" s="99">
        <v>1</v>
      </c>
      <c r="E9" s="99">
        <v>2</v>
      </c>
      <c r="F9" s="99" t="s">
        <v>132</v>
      </c>
      <c r="G9" s="99">
        <v>4</v>
      </c>
      <c r="H9" s="99">
        <v>5</v>
      </c>
      <c r="I9" s="99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1" customFormat="1" x14ac:dyDescent="0.25">
      <c r="A11" s="45"/>
      <c r="B11" s="330" t="s">
        <v>190</v>
      </c>
      <c r="C11" s="331"/>
      <c r="D11" s="141">
        <f t="shared" ref="D11:I11" si="0">SUM(D12:D19)</f>
        <v>48848117</v>
      </c>
      <c r="E11" s="141">
        <f t="shared" si="0"/>
        <v>0</v>
      </c>
      <c r="F11" s="141">
        <f t="shared" si="0"/>
        <v>48848117</v>
      </c>
      <c r="G11" s="141">
        <f t="shared" si="0"/>
        <v>9051677.7200000007</v>
      </c>
      <c r="H11" s="141">
        <f t="shared" si="0"/>
        <v>9049759.6999999993</v>
      </c>
      <c r="I11" s="141">
        <f t="shared" si="0"/>
        <v>39796439.280000001</v>
      </c>
    </row>
    <row r="12" spans="1:9" s="101" customFormat="1" x14ac:dyDescent="0.25">
      <c r="A12" s="45"/>
      <c r="B12" s="46"/>
      <c r="C12" s="47" t="s">
        <v>191</v>
      </c>
      <c r="D12" s="142"/>
      <c r="E12" s="142"/>
      <c r="F12" s="142">
        <f t="shared" ref="F12:F19" si="1">+D12+E12</f>
        <v>0</v>
      </c>
      <c r="G12" s="142"/>
      <c r="H12" s="142"/>
      <c r="I12" s="142">
        <f t="shared" ref="I12:I19" si="2">+F12-G12</f>
        <v>0</v>
      </c>
    </row>
    <row r="13" spans="1:9" s="101" customFormat="1" x14ac:dyDescent="0.25">
      <c r="A13" s="45"/>
      <c r="B13" s="46"/>
      <c r="C13" s="47" t="s">
        <v>192</v>
      </c>
      <c r="D13" s="143">
        <v>48848117</v>
      </c>
      <c r="E13" s="143">
        <v>0</v>
      </c>
      <c r="F13" s="143">
        <f t="shared" si="1"/>
        <v>48848117</v>
      </c>
      <c r="G13" s="143">
        <v>9051677.7200000007</v>
      </c>
      <c r="H13" s="143">
        <v>9049759.6999999993</v>
      </c>
      <c r="I13" s="143">
        <f t="shared" si="2"/>
        <v>39796439.280000001</v>
      </c>
    </row>
    <row r="14" spans="1:9" s="101" customFormat="1" x14ac:dyDescent="0.25">
      <c r="A14" s="45"/>
      <c r="B14" s="46"/>
      <c r="C14" s="47" t="s">
        <v>193</v>
      </c>
      <c r="D14" s="143">
        <v>0</v>
      </c>
      <c r="E14" s="143">
        <v>0</v>
      </c>
      <c r="F14" s="142">
        <f t="shared" si="1"/>
        <v>0</v>
      </c>
      <c r="G14" s="143">
        <v>0</v>
      </c>
      <c r="H14" s="143">
        <v>0</v>
      </c>
      <c r="I14" s="142">
        <f t="shared" si="2"/>
        <v>0</v>
      </c>
    </row>
    <row r="15" spans="1:9" s="101" customFormat="1" x14ac:dyDescent="0.25">
      <c r="A15" s="45"/>
      <c r="B15" s="46"/>
      <c r="C15" s="47" t="s">
        <v>194</v>
      </c>
      <c r="D15" s="143">
        <v>0</v>
      </c>
      <c r="E15" s="143">
        <v>0</v>
      </c>
      <c r="F15" s="142">
        <f t="shared" si="1"/>
        <v>0</v>
      </c>
      <c r="G15" s="143">
        <v>0</v>
      </c>
      <c r="H15" s="143">
        <v>0</v>
      </c>
      <c r="I15" s="142">
        <f t="shared" si="2"/>
        <v>0</v>
      </c>
    </row>
    <row r="16" spans="1:9" s="101" customFormat="1" x14ac:dyDescent="0.25">
      <c r="A16" s="45"/>
      <c r="B16" s="46"/>
      <c r="C16" s="47" t="s">
        <v>195</v>
      </c>
      <c r="D16" s="143">
        <v>0</v>
      </c>
      <c r="E16" s="143">
        <v>0</v>
      </c>
      <c r="F16" s="142">
        <f t="shared" si="1"/>
        <v>0</v>
      </c>
      <c r="G16" s="143">
        <v>0</v>
      </c>
      <c r="H16" s="143">
        <v>0</v>
      </c>
      <c r="I16" s="142">
        <f t="shared" si="2"/>
        <v>0</v>
      </c>
    </row>
    <row r="17" spans="1:9" s="101" customFormat="1" x14ac:dyDescent="0.25">
      <c r="A17" s="45"/>
      <c r="B17" s="46"/>
      <c r="C17" s="47" t="s">
        <v>196</v>
      </c>
      <c r="D17" s="143">
        <v>0</v>
      </c>
      <c r="E17" s="143">
        <v>0</v>
      </c>
      <c r="F17" s="142">
        <f t="shared" si="1"/>
        <v>0</v>
      </c>
      <c r="G17" s="143">
        <v>0</v>
      </c>
      <c r="H17" s="143">
        <v>0</v>
      </c>
      <c r="I17" s="142">
        <f t="shared" si="2"/>
        <v>0</v>
      </c>
    </row>
    <row r="18" spans="1:9" s="101" customFormat="1" x14ac:dyDescent="0.25">
      <c r="A18" s="45"/>
      <c r="B18" s="46"/>
      <c r="C18" s="47" t="s">
        <v>197</v>
      </c>
      <c r="D18" s="143">
        <v>0</v>
      </c>
      <c r="E18" s="143">
        <v>0</v>
      </c>
      <c r="F18" s="142">
        <f t="shared" si="1"/>
        <v>0</v>
      </c>
      <c r="G18" s="143">
        <v>0</v>
      </c>
      <c r="H18" s="143">
        <v>0</v>
      </c>
      <c r="I18" s="142">
        <f t="shared" si="2"/>
        <v>0</v>
      </c>
    </row>
    <row r="19" spans="1:9" s="101" customFormat="1" x14ac:dyDescent="0.25">
      <c r="A19" s="45"/>
      <c r="B19" s="46"/>
      <c r="C19" s="47" t="s">
        <v>164</v>
      </c>
      <c r="D19" s="143">
        <v>0</v>
      </c>
      <c r="E19" s="143">
        <v>0</v>
      </c>
      <c r="F19" s="142">
        <f t="shared" si="1"/>
        <v>0</v>
      </c>
      <c r="G19" s="143">
        <v>0</v>
      </c>
      <c r="H19" s="143">
        <v>0</v>
      </c>
      <c r="I19" s="142">
        <f t="shared" si="2"/>
        <v>0</v>
      </c>
    </row>
    <row r="20" spans="1:9" s="101" customFormat="1" x14ac:dyDescent="0.25">
      <c r="A20" s="45"/>
      <c r="B20" s="46"/>
      <c r="C20" s="47"/>
      <c r="D20" s="142"/>
      <c r="E20" s="142"/>
      <c r="F20" s="142"/>
      <c r="G20" s="142"/>
      <c r="H20" s="142"/>
      <c r="I20" s="142"/>
    </row>
    <row r="21" spans="1:9" s="102" customFormat="1" x14ac:dyDescent="0.25">
      <c r="A21" s="48"/>
      <c r="B21" s="330" t="s">
        <v>198</v>
      </c>
      <c r="C21" s="331"/>
      <c r="D21" s="141">
        <f>SUM(D22:D28)</f>
        <v>0</v>
      </c>
      <c r="E21" s="141">
        <f>SUM(E22:E28)</f>
        <v>0</v>
      </c>
      <c r="F21" s="141">
        <f t="shared" ref="F21:F28" si="3">+D21+E21</f>
        <v>0</v>
      </c>
      <c r="G21" s="141">
        <f>SUM(G22:G28)</f>
        <v>0</v>
      </c>
      <c r="H21" s="141">
        <f>SUM(H22:H28)</f>
        <v>0</v>
      </c>
      <c r="I21" s="141">
        <f t="shared" ref="I21:I28" si="4">+F21-G21</f>
        <v>0</v>
      </c>
    </row>
    <row r="22" spans="1:9" s="101" customFormat="1" x14ac:dyDescent="0.25">
      <c r="A22" s="45"/>
      <c r="B22" s="46"/>
      <c r="C22" s="47" t="s">
        <v>199</v>
      </c>
      <c r="D22" s="143">
        <v>0</v>
      </c>
      <c r="E22" s="143">
        <v>0</v>
      </c>
      <c r="F22" s="142">
        <f t="shared" si="3"/>
        <v>0</v>
      </c>
      <c r="G22" s="143">
        <v>0</v>
      </c>
      <c r="H22" s="143">
        <v>0</v>
      </c>
      <c r="I22" s="142">
        <f t="shared" si="4"/>
        <v>0</v>
      </c>
    </row>
    <row r="23" spans="1:9" s="101" customFormat="1" x14ac:dyDescent="0.25">
      <c r="A23" s="45"/>
      <c r="B23" s="46"/>
      <c r="C23" s="47" t="s">
        <v>200</v>
      </c>
      <c r="D23" s="143">
        <v>0</v>
      </c>
      <c r="E23" s="143">
        <v>0</v>
      </c>
      <c r="F23" s="142">
        <f t="shared" si="3"/>
        <v>0</v>
      </c>
      <c r="G23" s="143">
        <v>0</v>
      </c>
      <c r="H23" s="143">
        <v>0</v>
      </c>
      <c r="I23" s="142">
        <f t="shared" si="4"/>
        <v>0</v>
      </c>
    </row>
    <row r="24" spans="1:9" s="101" customFormat="1" x14ac:dyDescent="0.25">
      <c r="A24" s="45"/>
      <c r="B24" s="46"/>
      <c r="C24" s="47" t="s">
        <v>201</v>
      </c>
      <c r="D24" s="143">
        <v>0</v>
      </c>
      <c r="E24" s="143">
        <v>0</v>
      </c>
      <c r="F24" s="142">
        <f t="shared" si="3"/>
        <v>0</v>
      </c>
      <c r="G24" s="143">
        <v>0</v>
      </c>
      <c r="H24" s="143">
        <v>0</v>
      </c>
      <c r="I24" s="142">
        <f t="shared" si="4"/>
        <v>0</v>
      </c>
    </row>
    <row r="25" spans="1:9" s="101" customFormat="1" x14ac:dyDescent="0.25">
      <c r="A25" s="45"/>
      <c r="B25" s="46"/>
      <c r="C25" s="47" t="s">
        <v>202</v>
      </c>
      <c r="D25" s="143">
        <v>0</v>
      </c>
      <c r="E25" s="143">
        <v>0</v>
      </c>
      <c r="F25" s="142">
        <f t="shared" si="3"/>
        <v>0</v>
      </c>
      <c r="G25" s="143">
        <v>0</v>
      </c>
      <c r="H25" s="143">
        <v>0</v>
      </c>
      <c r="I25" s="142">
        <f t="shared" si="4"/>
        <v>0</v>
      </c>
    </row>
    <row r="26" spans="1:9" s="101" customFormat="1" x14ac:dyDescent="0.25">
      <c r="A26" s="45"/>
      <c r="B26" s="46"/>
      <c r="C26" s="47" t="s">
        <v>203</v>
      </c>
      <c r="D26" s="143">
        <v>0</v>
      </c>
      <c r="E26" s="143">
        <v>0</v>
      </c>
      <c r="F26" s="142">
        <f t="shared" si="3"/>
        <v>0</v>
      </c>
      <c r="G26" s="143">
        <v>0</v>
      </c>
      <c r="H26" s="143">
        <v>0</v>
      </c>
      <c r="I26" s="142">
        <f t="shared" si="4"/>
        <v>0</v>
      </c>
    </row>
    <row r="27" spans="1:9" s="101" customFormat="1" x14ac:dyDescent="0.25">
      <c r="A27" s="45"/>
      <c r="B27" s="46"/>
      <c r="C27" s="47" t="s">
        <v>204</v>
      </c>
      <c r="D27" s="143">
        <v>0</v>
      </c>
      <c r="E27" s="143">
        <v>0</v>
      </c>
      <c r="F27" s="142">
        <f t="shared" si="3"/>
        <v>0</v>
      </c>
      <c r="G27" s="143">
        <v>0</v>
      </c>
      <c r="H27" s="143">
        <v>0</v>
      </c>
      <c r="I27" s="142">
        <f t="shared" si="4"/>
        <v>0</v>
      </c>
    </row>
    <row r="28" spans="1:9" s="101" customFormat="1" x14ac:dyDescent="0.25">
      <c r="A28" s="45"/>
      <c r="B28" s="46"/>
      <c r="C28" s="47" t="s">
        <v>205</v>
      </c>
      <c r="D28" s="143">
        <v>0</v>
      </c>
      <c r="E28" s="143">
        <v>0</v>
      </c>
      <c r="F28" s="142">
        <f t="shared" si="3"/>
        <v>0</v>
      </c>
      <c r="G28" s="143">
        <v>0</v>
      </c>
      <c r="H28" s="143">
        <v>0</v>
      </c>
      <c r="I28" s="142">
        <f t="shared" si="4"/>
        <v>0</v>
      </c>
    </row>
    <row r="29" spans="1:9" s="101" customFormat="1" x14ac:dyDescent="0.25">
      <c r="A29" s="45"/>
      <c r="B29" s="46"/>
      <c r="C29" s="47"/>
      <c r="D29" s="144"/>
      <c r="E29" s="144"/>
      <c r="F29" s="144"/>
      <c r="G29" s="144"/>
      <c r="H29" s="144"/>
      <c r="I29" s="144"/>
    </row>
    <row r="30" spans="1:9" s="102" customFormat="1" x14ac:dyDescent="0.25">
      <c r="A30" s="48"/>
      <c r="B30" s="330" t="s">
        <v>206</v>
      </c>
      <c r="C30" s="331"/>
      <c r="D30" s="145">
        <f>SUM(D31:D39)</f>
        <v>0</v>
      </c>
      <c r="E30" s="145">
        <f>SUM(E31:E39)</f>
        <v>0</v>
      </c>
      <c r="F30" s="145">
        <f t="shared" ref="F30:F39" si="5">+D30+E30</f>
        <v>0</v>
      </c>
      <c r="G30" s="145">
        <f>SUM(G31:G39)</f>
        <v>0</v>
      </c>
      <c r="H30" s="145">
        <f>SUM(H31:H39)</f>
        <v>0</v>
      </c>
      <c r="I30" s="145">
        <f t="shared" ref="I30:I39" si="6">+F30-G30</f>
        <v>0</v>
      </c>
    </row>
    <row r="31" spans="1:9" s="101" customFormat="1" x14ac:dyDescent="0.25">
      <c r="A31" s="45"/>
      <c r="B31" s="46"/>
      <c r="C31" s="47" t="s">
        <v>207</v>
      </c>
      <c r="D31" s="143">
        <v>0</v>
      </c>
      <c r="E31" s="143">
        <v>0</v>
      </c>
      <c r="F31" s="142">
        <f t="shared" si="5"/>
        <v>0</v>
      </c>
      <c r="G31" s="143">
        <v>0</v>
      </c>
      <c r="H31" s="143">
        <v>0</v>
      </c>
      <c r="I31" s="144">
        <f t="shared" si="6"/>
        <v>0</v>
      </c>
    </row>
    <row r="32" spans="1:9" s="101" customFormat="1" x14ac:dyDescent="0.25">
      <c r="A32" s="45"/>
      <c r="B32" s="46"/>
      <c r="C32" s="47" t="s">
        <v>208</v>
      </c>
      <c r="D32" s="143">
        <v>0</v>
      </c>
      <c r="E32" s="143">
        <v>0</v>
      </c>
      <c r="F32" s="142">
        <f t="shared" si="5"/>
        <v>0</v>
      </c>
      <c r="G32" s="143">
        <v>0</v>
      </c>
      <c r="H32" s="143">
        <v>0</v>
      </c>
      <c r="I32" s="144">
        <f t="shared" si="6"/>
        <v>0</v>
      </c>
    </row>
    <row r="33" spans="1:9" s="101" customFormat="1" x14ac:dyDescent="0.25">
      <c r="A33" s="45"/>
      <c r="B33" s="46"/>
      <c r="C33" s="47" t="s">
        <v>209</v>
      </c>
      <c r="D33" s="143">
        <v>0</v>
      </c>
      <c r="E33" s="143">
        <v>0</v>
      </c>
      <c r="F33" s="142">
        <f t="shared" si="5"/>
        <v>0</v>
      </c>
      <c r="G33" s="143">
        <v>0</v>
      </c>
      <c r="H33" s="143">
        <v>0</v>
      </c>
      <c r="I33" s="144">
        <f t="shared" si="6"/>
        <v>0</v>
      </c>
    </row>
    <row r="34" spans="1:9" s="101" customFormat="1" x14ac:dyDescent="0.25">
      <c r="A34" s="45"/>
      <c r="B34" s="46"/>
      <c r="C34" s="47" t="s">
        <v>210</v>
      </c>
      <c r="D34" s="143">
        <v>0</v>
      </c>
      <c r="E34" s="143">
        <v>0</v>
      </c>
      <c r="F34" s="142">
        <f t="shared" si="5"/>
        <v>0</v>
      </c>
      <c r="G34" s="143">
        <v>0</v>
      </c>
      <c r="H34" s="143">
        <v>0</v>
      </c>
      <c r="I34" s="144">
        <f t="shared" si="6"/>
        <v>0</v>
      </c>
    </row>
    <row r="35" spans="1:9" s="101" customFormat="1" x14ac:dyDescent="0.25">
      <c r="A35" s="45"/>
      <c r="B35" s="46"/>
      <c r="C35" s="47" t="s">
        <v>211</v>
      </c>
      <c r="D35" s="143">
        <v>0</v>
      </c>
      <c r="E35" s="143">
        <v>0</v>
      </c>
      <c r="F35" s="142">
        <f t="shared" si="5"/>
        <v>0</v>
      </c>
      <c r="G35" s="143">
        <v>0</v>
      </c>
      <c r="H35" s="143">
        <v>0</v>
      </c>
      <c r="I35" s="144">
        <f t="shared" si="6"/>
        <v>0</v>
      </c>
    </row>
    <row r="36" spans="1:9" s="101" customFormat="1" x14ac:dyDescent="0.25">
      <c r="A36" s="45"/>
      <c r="B36" s="46"/>
      <c r="C36" s="47" t="s">
        <v>212</v>
      </c>
      <c r="D36" s="143">
        <v>0</v>
      </c>
      <c r="E36" s="143">
        <v>0</v>
      </c>
      <c r="F36" s="142">
        <f t="shared" si="5"/>
        <v>0</v>
      </c>
      <c r="G36" s="143">
        <v>0</v>
      </c>
      <c r="H36" s="143">
        <v>0</v>
      </c>
      <c r="I36" s="144">
        <f t="shared" si="6"/>
        <v>0</v>
      </c>
    </row>
    <row r="37" spans="1:9" s="101" customFormat="1" x14ac:dyDescent="0.25">
      <c r="A37" s="45"/>
      <c r="B37" s="46"/>
      <c r="C37" s="47" t="s">
        <v>213</v>
      </c>
      <c r="D37" s="143">
        <v>0</v>
      </c>
      <c r="E37" s="143">
        <v>0</v>
      </c>
      <c r="F37" s="142">
        <f t="shared" si="5"/>
        <v>0</v>
      </c>
      <c r="G37" s="143">
        <v>0</v>
      </c>
      <c r="H37" s="143">
        <v>0</v>
      </c>
      <c r="I37" s="144">
        <f t="shared" si="6"/>
        <v>0</v>
      </c>
    </row>
    <row r="38" spans="1:9" s="101" customFormat="1" x14ac:dyDescent="0.25">
      <c r="A38" s="45"/>
      <c r="B38" s="46"/>
      <c r="C38" s="47" t="s">
        <v>214</v>
      </c>
      <c r="D38" s="143">
        <v>0</v>
      </c>
      <c r="E38" s="143">
        <v>0</v>
      </c>
      <c r="F38" s="142">
        <f t="shared" si="5"/>
        <v>0</v>
      </c>
      <c r="G38" s="143">
        <v>0</v>
      </c>
      <c r="H38" s="143">
        <v>0</v>
      </c>
      <c r="I38" s="144">
        <f t="shared" si="6"/>
        <v>0</v>
      </c>
    </row>
    <row r="39" spans="1:9" s="101" customFormat="1" x14ac:dyDescent="0.25">
      <c r="A39" s="45"/>
      <c r="B39" s="46"/>
      <c r="C39" s="47" t="s">
        <v>215</v>
      </c>
      <c r="D39" s="143">
        <v>0</v>
      </c>
      <c r="E39" s="143">
        <v>0</v>
      </c>
      <c r="F39" s="142">
        <f t="shared" si="5"/>
        <v>0</v>
      </c>
      <c r="G39" s="143">
        <v>0</v>
      </c>
      <c r="H39" s="143">
        <v>0</v>
      </c>
      <c r="I39" s="144">
        <f t="shared" si="6"/>
        <v>0</v>
      </c>
    </row>
    <row r="40" spans="1:9" s="101" customFormat="1" x14ac:dyDescent="0.25">
      <c r="A40" s="45"/>
      <c r="B40" s="46"/>
      <c r="C40" s="47"/>
      <c r="D40" s="144"/>
      <c r="E40" s="144"/>
      <c r="F40" s="144"/>
      <c r="G40" s="144"/>
      <c r="H40" s="144"/>
      <c r="I40" s="144"/>
    </row>
    <row r="41" spans="1:9" s="102" customFormat="1" x14ac:dyDescent="0.25">
      <c r="A41" s="48"/>
      <c r="B41" s="330" t="s">
        <v>216</v>
      </c>
      <c r="C41" s="331"/>
      <c r="D41" s="145">
        <f>SUM(D42:D45)</f>
        <v>0</v>
      </c>
      <c r="E41" s="145">
        <f>SUM(E42:E45)</f>
        <v>0</v>
      </c>
      <c r="F41" s="145">
        <f>+D41+E41</f>
        <v>0</v>
      </c>
      <c r="G41" s="145">
        <f>SUM(G42:G45)</f>
        <v>0</v>
      </c>
      <c r="H41" s="145">
        <f>SUM(H42:H45)</f>
        <v>0</v>
      </c>
      <c r="I41" s="145">
        <f>+F41-G41</f>
        <v>0</v>
      </c>
    </row>
    <row r="42" spans="1:9" s="101" customFormat="1" x14ac:dyDescent="0.25">
      <c r="A42" s="45"/>
      <c r="B42" s="46"/>
      <c r="C42" s="47" t="s">
        <v>217</v>
      </c>
      <c r="D42" s="143">
        <v>0</v>
      </c>
      <c r="E42" s="143">
        <v>0</v>
      </c>
      <c r="F42" s="142">
        <f t="shared" ref="F42:F45" si="7">+D42+E42</f>
        <v>0</v>
      </c>
      <c r="G42" s="143">
        <v>0</v>
      </c>
      <c r="H42" s="143">
        <v>0</v>
      </c>
      <c r="I42" s="144">
        <f>+F42-G42</f>
        <v>0</v>
      </c>
    </row>
    <row r="43" spans="1:9" s="101" customFormat="1" ht="22.5" x14ac:dyDescent="0.25">
      <c r="A43" s="45"/>
      <c r="B43" s="46"/>
      <c r="C43" s="47" t="s">
        <v>218</v>
      </c>
      <c r="D43" s="143">
        <v>0</v>
      </c>
      <c r="E43" s="143">
        <v>0</v>
      </c>
      <c r="F43" s="142">
        <f t="shared" si="7"/>
        <v>0</v>
      </c>
      <c r="G43" s="143">
        <v>0</v>
      </c>
      <c r="H43" s="143">
        <v>0</v>
      </c>
      <c r="I43" s="144">
        <f>+F43-G43</f>
        <v>0</v>
      </c>
    </row>
    <row r="44" spans="1:9" s="101" customFormat="1" x14ac:dyDescent="0.25">
      <c r="A44" s="45"/>
      <c r="B44" s="46"/>
      <c r="C44" s="47" t="s">
        <v>219</v>
      </c>
      <c r="D44" s="143">
        <v>0</v>
      </c>
      <c r="E44" s="143">
        <v>0</v>
      </c>
      <c r="F44" s="142">
        <f t="shared" si="7"/>
        <v>0</v>
      </c>
      <c r="G44" s="143">
        <v>0</v>
      </c>
      <c r="H44" s="143">
        <v>0</v>
      </c>
      <c r="I44" s="144">
        <f>+F44-G44</f>
        <v>0</v>
      </c>
    </row>
    <row r="45" spans="1:9" s="101" customFormat="1" x14ac:dyDescent="0.25">
      <c r="A45" s="45"/>
      <c r="B45" s="46"/>
      <c r="C45" s="47" t="s">
        <v>220</v>
      </c>
      <c r="D45" s="143">
        <v>0</v>
      </c>
      <c r="E45" s="143">
        <v>0</v>
      </c>
      <c r="F45" s="142">
        <f t="shared" si="7"/>
        <v>0</v>
      </c>
      <c r="G45" s="143">
        <v>0</v>
      </c>
      <c r="H45" s="143">
        <v>0</v>
      </c>
      <c r="I45" s="144">
        <f>+F45-G45</f>
        <v>0</v>
      </c>
    </row>
    <row r="46" spans="1:9" s="101" customFormat="1" x14ac:dyDescent="0.25">
      <c r="A46" s="45"/>
      <c r="B46" s="49"/>
      <c r="C46" s="50"/>
      <c r="D46" s="146"/>
      <c r="E46" s="146"/>
      <c r="F46" s="146"/>
      <c r="G46" s="146"/>
      <c r="H46" s="146"/>
      <c r="I46" s="146"/>
    </row>
    <row r="47" spans="1:9" s="102" customFormat="1" ht="24" customHeight="1" x14ac:dyDescent="0.25">
      <c r="A47" s="48"/>
      <c r="B47" s="51"/>
      <c r="C47" s="52" t="s">
        <v>134</v>
      </c>
      <c r="D47" s="147">
        <f t="shared" ref="D47:I47" si="8">+D11+D21+D30+D41</f>
        <v>48848117</v>
      </c>
      <c r="E47" s="147">
        <f t="shared" si="8"/>
        <v>0</v>
      </c>
      <c r="F47" s="147">
        <f t="shared" si="8"/>
        <v>48848117</v>
      </c>
      <c r="G47" s="147">
        <f t="shared" si="8"/>
        <v>9051677.7200000007</v>
      </c>
      <c r="H47" s="147">
        <f t="shared" si="8"/>
        <v>9049759.6999999993</v>
      </c>
      <c r="I47" s="147">
        <f t="shared" si="8"/>
        <v>39796439.280000001</v>
      </c>
    </row>
    <row r="48" spans="1:9" x14ac:dyDescent="0.25">
      <c r="A48" s="7"/>
      <c r="B48" s="103"/>
      <c r="C48" s="97"/>
      <c r="D48" s="257"/>
      <c r="E48" s="257"/>
      <c r="F48" s="257"/>
      <c r="G48" s="257"/>
      <c r="H48" s="257"/>
      <c r="I48" s="257"/>
    </row>
    <row r="49" spans="1:9" x14ac:dyDescent="0.25">
      <c r="A49" s="7"/>
      <c r="B49" s="103"/>
      <c r="C49" s="97"/>
      <c r="D49" s="258"/>
      <c r="E49" s="258"/>
      <c r="F49" s="258"/>
      <c r="G49" s="258"/>
      <c r="H49" s="258"/>
      <c r="I49" s="258"/>
    </row>
    <row r="50" spans="1:9" x14ac:dyDescent="0.25">
      <c r="A50" s="7"/>
      <c r="B50" s="103"/>
      <c r="C50" s="97"/>
      <c r="D50" s="97"/>
      <c r="E50" s="97"/>
      <c r="F50" s="97"/>
      <c r="G50" s="97"/>
      <c r="H50" s="97"/>
      <c r="I50" s="97"/>
    </row>
    <row r="51" spans="1:9" x14ac:dyDescent="0.25">
      <c r="A51" s="7"/>
      <c r="B51" s="103"/>
      <c r="C51" s="97"/>
      <c r="D51" s="97"/>
      <c r="E51" s="97"/>
      <c r="F51" s="97"/>
      <c r="G51" s="97"/>
      <c r="H51" s="97"/>
      <c r="I51" s="97"/>
    </row>
    <row r="52" spans="1:9" x14ac:dyDescent="0.25">
      <c r="A52" s="7"/>
      <c r="B52" s="103"/>
      <c r="C52" s="97"/>
      <c r="D52" s="97"/>
      <c r="E52" s="97"/>
      <c r="F52" s="97"/>
      <c r="G52" s="97"/>
      <c r="H52" s="97"/>
      <c r="I52" s="97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5" sqref="B5:I5"/>
    </sheetView>
  </sheetViews>
  <sheetFormatPr baseColWidth="10" defaultRowHeight="14.25" x14ac:dyDescent="0.2"/>
  <cols>
    <col min="1" max="1" width="3" style="104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4" customWidth="1"/>
    <col min="11" max="16384" width="11.42578125" style="62"/>
  </cols>
  <sheetData>
    <row r="1" spans="2:9" s="104" customFormat="1" x14ac:dyDescent="0.2"/>
    <row r="2" spans="2:9" s="104" customFormat="1" ht="15.75" x14ac:dyDescent="0.25">
      <c r="B2" s="317"/>
      <c r="C2" s="317"/>
      <c r="D2" s="317"/>
      <c r="E2" s="317"/>
      <c r="F2" s="317"/>
      <c r="G2" s="317"/>
      <c r="H2" s="317"/>
      <c r="I2" s="317"/>
    </row>
    <row r="3" spans="2:9" ht="15.75" x14ac:dyDescent="0.25">
      <c r="B3" s="317" t="s">
        <v>454</v>
      </c>
      <c r="C3" s="317"/>
      <c r="D3" s="317"/>
      <c r="E3" s="317"/>
      <c r="F3" s="317"/>
      <c r="G3" s="317"/>
      <c r="H3" s="317"/>
      <c r="I3" s="317"/>
    </row>
    <row r="4" spans="2:9" ht="15.75" x14ac:dyDescent="0.25">
      <c r="B4" s="317" t="s">
        <v>101</v>
      </c>
      <c r="C4" s="317"/>
      <c r="D4" s="317"/>
      <c r="E4" s="317"/>
      <c r="F4" s="317"/>
      <c r="G4" s="317"/>
      <c r="H4" s="317"/>
      <c r="I4" s="317"/>
    </row>
    <row r="5" spans="2:9" ht="15.75" x14ac:dyDescent="0.25">
      <c r="B5" s="317" t="s">
        <v>459</v>
      </c>
      <c r="C5" s="317"/>
      <c r="D5" s="317"/>
      <c r="E5" s="317"/>
      <c r="F5" s="317"/>
      <c r="G5" s="317"/>
      <c r="H5" s="317"/>
      <c r="I5" s="317"/>
    </row>
    <row r="6" spans="2:9" x14ac:dyDescent="0.2">
      <c r="B6" s="104"/>
      <c r="C6" s="104"/>
      <c r="D6" s="104"/>
      <c r="E6" s="104"/>
      <c r="F6" s="104"/>
      <c r="G6" s="104"/>
      <c r="H6" s="104"/>
      <c r="I6" s="104"/>
    </row>
    <row r="7" spans="2:9" x14ac:dyDescent="0.2">
      <c r="B7" s="333" t="s">
        <v>221</v>
      </c>
      <c r="C7" s="333"/>
      <c r="D7" s="333" t="s">
        <v>222</v>
      </c>
      <c r="E7" s="333"/>
      <c r="F7" s="333" t="s">
        <v>223</v>
      </c>
      <c r="G7" s="333"/>
      <c r="H7" s="333" t="s">
        <v>224</v>
      </c>
      <c r="I7" s="333"/>
    </row>
    <row r="8" spans="2:9" x14ac:dyDescent="0.2">
      <c r="B8" s="333"/>
      <c r="C8" s="333"/>
      <c r="D8" s="333" t="s">
        <v>225</v>
      </c>
      <c r="E8" s="333"/>
      <c r="F8" s="333" t="s">
        <v>226</v>
      </c>
      <c r="G8" s="333"/>
      <c r="H8" s="333" t="s">
        <v>227</v>
      </c>
      <c r="I8" s="333"/>
    </row>
    <row r="9" spans="2:9" x14ac:dyDescent="0.2">
      <c r="B9" s="338" t="s">
        <v>228</v>
      </c>
      <c r="C9" s="339"/>
      <c r="D9" s="339"/>
      <c r="E9" s="339"/>
      <c r="F9" s="339"/>
      <c r="G9" s="339"/>
      <c r="H9" s="339"/>
      <c r="I9" s="340"/>
    </row>
    <row r="10" spans="2:9" x14ac:dyDescent="0.2">
      <c r="B10" s="334"/>
      <c r="C10" s="334"/>
      <c r="D10" s="335">
        <v>0</v>
      </c>
      <c r="E10" s="335"/>
      <c r="F10" s="335">
        <v>0</v>
      </c>
      <c r="G10" s="335"/>
      <c r="H10" s="336">
        <f>+D10-F10</f>
        <v>0</v>
      </c>
      <c r="I10" s="337"/>
    </row>
    <row r="11" spans="2:9" x14ac:dyDescent="0.2">
      <c r="B11" s="334"/>
      <c r="C11" s="334"/>
      <c r="D11" s="335">
        <v>0</v>
      </c>
      <c r="E11" s="335"/>
      <c r="F11" s="335">
        <v>0</v>
      </c>
      <c r="G11" s="335"/>
      <c r="H11" s="336">
        <f t="shared" ref="H11:H19" si="0">+D11-F11</f>
        <v>0</v>
      </c>
      <c r="I11" s="337"/>
    </row>
    <row r="12" spans="2:9" x14ac:dyDescent="0.2">
      <c r="B12" s="334"/>
      <c r="C12" s="334"/>
      <c r="D12" s="335">
        <v>0</v>
      </c>
      <c r="E12" s="335"/>
      <c r="F12" s="335">
        <v>0</v>
      </c>
      <c r="G12" s="335"/>
      <c r="H12" s="336">
        <f t="shared" si="0"/>
        <v>0</v>
      </c>
      <c r="I12" s="337"/>
    </row>
    <row r="13" spans="2:9" x14ac:dyDescent="0.2">
      <c r="B13" s="334"/>
      <c r="C13" s="334"/>
      <c r="D13" s="335">
        <v>0</v>
      </c>
      <c r="E13" s="335"/>
      <c r="F13" s="335">
        <v>0</v>
      </c>
      <c r="G13" s="335"/>
      <c r="H13" s="336">
        <f t="shared" si="0"/>
        <v>0</v>
      </c>
      <c r="I13" s="337"/>
    </row>
    <row r="14" spans="2:9" x14ac:dyDescent="0.2">
      <c r="B14" s="334"/>
      <c r="C14" s="334"/>
      <c r="D14" s="335">
        <v>0</v>
      </c>
      <c r="E14" s="335"/>
      <c r="F14" s="335">
        <v>0</v>
      </c>
      <c r="G14" s="335"/>
      <c r="H14" s="336">
        <f t="shared" si="0"/>
        <v>0</v>
      </c>
      <c r="I14" s="337"/>
    </row>
    <row r="15" spans="2:9" x14ac:dyDescent="0.2">
      <c r="B15" s="334"/>
      <c r="C15" s="334"/>
      <c r="D15" s="335">
        <v>0</v>
      </c>
      <c r="E15" s="335"/>
      <c r="F15" s="335">
        <v>0</v>
      </c>
      <c r="G15" s="335"/>
      <c r="H15" s="336">
        <f t="shared" si="0"/>
        <v>0</v>
      </c>
      <c r="I15" s="337"/>
    </row>
    <row r="16" spans="2:9" x14ac:dyDescent="0.2">
      <c r="B16" s="334"/>
      <c r="C16" s="334"/>
      <c r="D16" s="335">
        <v>0</v>
      </c>
      <c r="E16" s="335"/>
      <c r="F16" s="335">
        <v>0</v>
      </c>
      <c r="G16" s="335"/>
      <c r="H16" s="336">
        <f t="shared" si="0"/>
        <v>0</v>
      </c>
      <c r="I16" s="337"/>
    </row>
    <row r="17" spans="2:9" x14ac:dyDescent="0.2">
      <c r="B17" s="334"/>
      <c r="C17" s="334"/>
      <c r="D17" s="335">
        <v>0</v>
      </c>
      <c r="E17" s="335"/>
      <c r="F17" s="335">
        <v>0</v>
      </c>
      <c r="G17" s="335"/>
      <c r="H17" s="336">
        <f t="shared" si="0"/>
        <v>0</v>
      </c>
      <c r="I17" s="337"/>
    </row>
    <row r="18" spans="2:9" x14ac:dyDescent="0.2">
      <c r="B18" s="334"/>
      <c r="C18" s="334"/>
      <c r="D18" s="335">
        <v>0</v>
      </c>
      <c r="E18" s="335"/>
      <c r="F18" s="335">
        <v>0</v>
      </c>
      <c r="G18" s="335"/>
      <c r="H18" s="336">
        <f t="shared" si="0"/>
        <v>0</v>
      </c>
      <c r="I18" s="337"/>
    </row>
    <row r="19" spans="2:9" x14ac:dyDescent="0.2">
      <c r="B19" s="334" t="s">
        <v>229</v>
      </c>
      <c r="C19" s="334"/>
      <c r="D19" s="335">
        <f>SUM(D10:E18)</f>
        <v>0</v>
      </c>
      <c r="E19" s="335"/>
      <c r="F19" s="335">
        <f>SUM(F10:G18)</f>
        <v>0</v>
      </c>
      <c r="G19" s="335"/>
      <c r="H19" s="336">
        <f t="shared" si="0"/>
        <v>0</v>
      </c>
      <c r="I19" s="337"/>
    </row>
    <row r="20" spans="2:9" x14ac:dyDescent="0.2">
      <c r="B20" s="334"/>
      <c r="C20" s="334"/>
      <c r="D20" s="334"/>
      <c r="E20" s="334"/>
      <c r="F20" s="334"/>
      <c r="G20" s="334"/>
      <c r="H20" s="334"/>
      <c r="I20" s="334"/>
    </row>
    <row r="21" spans="2:9" x14ac:dyDescent="0.2">
      <c r="B21" s="338" t="s">
        <v>230</v>
      </c>
      <c r="C21" s="339"/>
      <c r="D21" s="339"/>
      <c r="E21" s="339"/>
      <c r="F21" s="339"/>
      <c r="G21" s="339"/>
      <c r="H21" s="339"/>
      <c r="I21" s="340"/>
    </row>
    <row r="22" spans="2:9" x14ac:dyDescent="0.2">
      <c r="B22" s="334"/>
      <c r="C22" s="334"/>
      <c r="D22" s="334"/>
      <c r="E22" s="334"/>
      <c r="F22" s="334"/>
      <c r="G22" s="334"/>
      <c r="H22" s="334"/>
      <c r="I22" s="334"/>
    </row>
    <row r="23" spans="2:9" x14ac:dyDescent="0.2">
      <c r="B23" s="334"/>
      <c r="C23" s="334"/>
      <c r="D23" s="335">
        <v>0</v>
      </c>
      <c r="E23" s="335"/>
      <c r="F23" s="335">
        <v>0</v>
      </c>
      <c r="G23" s="335"/>
      <c r="H23" s="336">
        <f>+D23-F23</f>
        <v>0</v>
      </c>
      <c r="I23" s="337"/>
    </row>
    <row r="24" spans="2:9" x14ac:dyDescent="0.2">
      <c r="B24" s="334"/>
      <c r="C24" s="334"/>
      <c r="D24" s="335">
        <v>0</v>
      </c>
      <c r="E24" s="335"/>
      <c r="F24" s="335">
        <v>0</v>
      </c>
      <c r="G24" s="335"/>
      <c r="H24" s="336">
        <f>+D24-F24</f>
        <v>0</v>
      </c>
      <c r="I24" s="337"/>
    </row>
    <row r="25" spans="2:9" x14ac:dyDescent="0.2">
      <c r="B25" s="334"/>
      <c r="C25" s="334"/>
      <c r="D25" s="335">
        <v>0</v>
      </c>
      <c r="E25" s="335"/>
      <c r="F25" s="335">
        <v>0</v>
      </c>
      <c r="G25" s="335"/>
      <c r="H25" s="336">
        <f t="shared" ref="H25:H30" si="1">+D25-F25</f>
        <v>0</v>
      </c>
      <c r="I25" s="337"/>
    </row>
    <row r="26" spans="2:9" x14ac:dyDescent="0.2">
      <c r="B26" s="334"/>
      <c r="C26" s="334"/>
      <c r="D26" s="335">
        <v>0</v>
      </c>
      <c r="E26" s="335"/>
      <c r="F26" s="335">
        <v>0</v>
      </c>
      <c r="G26" s="335"/>
      <c r="H26" s="336">
        <f t="shared" si="1"/>
        <v>0</v>
      </c>
      <c r="I26" s="337"/>
    </row>
    <row r="27" spans="2:9" x14ac:dyDescent="0.2">
      <c r="B27" s="334"/>
      <c r="C27" s="334"/>
      <c r="D27" s="335">
        <v>0</v>
      </c>
      <c r="E27" s="335"/>
      <c r="F27" s="335">
        <v>0</v>
      </c>
      <c r="G27" s="335"/>
      <c r="H27" s="336">
        <f t="shared" si="1"/>
        <v>0</v>
      </c>
      <c r="I27" s="337"/>
    </row>
    <row r="28" spans="2:9" x14ac:dyDescent="0.2">
      <c r="B28" s="334"/>
      <c r="C28" s="334"/>
      <c r="D28" s="335">
        <v>0</v>
      </c>
      <c r="E28" s="335"/>
      <c r="F28" s="335">
        <v>0</v>
      </c>
      <c r="G28" s="335"/>
      <c r="H28" s="336">
        <f t="shared" si="1"/>
        <v>0</v>
      </c>
      <c r="I28" s="337"/>
    </row>
    <row r="29" spans="2:9" x14ac:dyDescent="0.2">
      <c r="B29" s="334"/>
      <c r="C29" s="334"/>
      <c r="D29" s="335">
        <v>0</v>
      </c>
      <c r="E29" s="335"/>
      <c r="F29" s="335">
        <v>0</v>
      </c>
      <c r="G29" s="335"/>
      <c r="H29" s="336">
        <f t="shared" si="1"/>
        <v>0</v>
      </c>
      <c r="I29" s="337"/>
    </row>
    <row r="30" spans="2:9" x14ac:dyDescent="0.2">
      <c r="B30" s="334"/>
      <c r="C30" s="334"/>
      <c r="D30" s="335">
        <v>0</v>
      </c>
      <c r="E30" s="335"/>
      <c r="F30" s="335">
        <v>0</v>
      </c>
      <c r="G30" s="335"/>
      <c r="H30" s="336">
        <f t="shared" si="1"/>
        <v>0</v>
      </c>
      <c r="I30" s="337"/>
    </row>
    <row r="31" spans="2:9" x14ac:dyDescent="0.2">
      <c r="B31" s="334" t="s">
        <v>231</v>
      </c>
      <c r="C31" s="334"/>
      <c r="D31" s="335">
        <f>SUM(D22:E30)</f>
        <v>0</v>
      </c>
      <c r="E31" s="335"/>
      <c r="F31" s="335">
        <f>SUM(F22:G30)</f>
        <v>0</v>
      </c>
      <c r="G31" s="335"/>
      <c r="H31" s="335">
        <f>+D31-F31</f>
        <v>0</v>
      </c>
      <c r="I31" s="335"/>
    </row>
    <row r="32" spans="2:9" x14ac:dyDescent="0.2">
      <c r="B32" s="334"/>
      <c r="C32" s="334"/>
      <c r="D32" s="335"/>
      <c r="E32" s="335"/>
      <c r="F32" s="335"/>
      <c r="G32" s="335"/>
      <c r="H32" s="335"/>
      <c r="I32" s="335"/>
    </row>
    <row r="33" spans="2:9" x14ac:dyDescent="0.2">
      <c r="B33" s="341" t="s">
        <v>99</v>
      </c>
      <c r="C33" s="342"/>
      <c r="D33" s="336">
        <f>+D19+D31</f>
        <v>0</v>
      </c>
      <c r="E33" s="337"/>
      <c r="F33" s="336">
        <f>+F19+F31</f>
        <v>0</v>
      </c>
      <c r="G33" s="337"/>
      <c r="H33" s="336">
        <f>+H19+H31</f>
        <v>0</v>
      </c>
      <c r="I33" s="337"/>
    </row>
    <row r="34" spans="2:9" x14ac:dyDescent="0.2">
      <c r="B34" s="104"/>
      <c r="C34" s="104"/>
      <c r="D34" s="104"/>
      <c r="E34" s="104"/>
      <c r="F34" s="104"/>
      <c r="G34" s="104"/>
      <c r="H34" s="104"/>
      <c r="I34" s="104"/>
    </row>
    <row r="35" spans="2:9" x14ac:dyDescent="0.2">
      <c r="B35" s="104"/>
      <c r="C35" s="104"/>
      <c r="D35" s="104"/>
      <c r="E35" s="104"/>
      <c r="F35" s="104"/>
      <c r="G35" s="104"/>
      <c r="H35" s="104"/>
      <c r="I35" s="104"/>
    </row>
    <row r="36" spans="2:9" x14ac:dyDescent="0.2">
      <c r="B36" s="104"/>
      <c r="C36" s="104"/>
      <c r="D36" s="104"/>
      <c r="E36" s="104"/>
      <c r="F36" s="104"/>
      <c r="G36" s="104"/>
      <c r="H36" s="104"/>
      <c r="I36" s="104"/>
    </row>
    <row r="37" spans="2:9" x14ac:dyDescent="0.2">
      <c r="B37" s="104"/>
      <c r="C37" s="104"/>
      <c r="D37" s="104"/>
      <c r="E37" s="104"/>
      <c r="F37" s="104"/>
      <c r="G37" s="104"/>
      <c r="H37" s="104"/>
      <c r="I37" s="104"/>
    </row>
    <row r="38" spans="2:9" x14ac:dyDescent="0.2">
      <c r="B38" s="104"/>
      <c r="C38" s="104"/>
      <c r="D38" s="104"/>
      <c r="E38" s="104"/>
      <c r="F38" s="104"/>
      <c r="G38" s="104"/>
      <c r="H38" s="104"/>
      <c r="I38" s="104"/>
    </row>
    <row r="39" spans="2:9" x14ac:dyDescent="0.2">
      <c r="B39" s="104"/>
      <c r="C39" s="104"/>
      <c r="D39" s="104"/>
      <c r="E39" s="104"/>
      <c r="F39" s="104"/>
      <c r="G39" s="104"/>
      <c r="H39" s="104"/>
      <c r="I39" s="10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2021-04-29T19:41:14Z</cp:lastPrinted>
  <dcterms:created xsi:type="dcterms:W3CDTF">2014-01-27T16:27:43Z</dcterms:created>
  <dcterms:modified xsi:type="dcterms:W3CDTF">2021-04-29T19:54:33Z</dcterms:modified>
</cp:coreProperties>
</file>