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E82" i="4" l="1"/>
  <c r="H82" i="4" s="1"/>
  <c r="H81" i="4"/>
  <c r="E81" i="4"/>
  <c r="E80" i="4"/>
  <c r="H80" i="4" s="1"/>
  <c r="H79" i="4"/>
  <c r="E79" i="4"/>
  <c r="E78" i="4"/>
  <c r="H78" i="4" s="1"/>
  <c r="E76" i="4"/>
  <c r="H76" i="4" s="1"/>
  <c r="H75" i="4"/>
  <c r="E75" i="4"/>
  <c r="E74" i="4"/>
  <c r="H74" i="4" s="1"/>
  <c r="H73" i="4"/>
  <c r="E73" i="4"/>
  <c r="E72" i="4"/>
  <c r="H72" i="4" s="1"/>
  <c r="H71" i="4"/>
  <c r="E71" i="4"/>
  <c r="E70" i="4"/>
  <c r="H70" i="4" s="1"/>
  <c r="H69" i="4"/>
  <c r="E69" i="4"/>
  <c r="E68" i="4"/>
  <c r="H68" i="4" s="1"/>
  <c r="H67" i="4"/>
  <c r="E67" i="4"/>
  <c r="H65" i="4"/>
  <c r="E65" i="4"/>
  <c r="E64" i="4"/>
  <c r="H64" i="4" s="1"/>
  <c r="H63" i="4"/>
  <c r="E63" i="4"/>
  <c r="E62" i="4"/>
  <c r="H62" i="4" s="1"/>
  <c r="H61" i="4"/>
  <c r="E61" i="4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H53" i="4"/>
  <c r="E53" i="4"/>
  <c r="E52" i="4"/>
  <c r="H52" i="4" s="1"/>
  <c r="H51" i="4"/>
  <c r="E51" i="4"/>
  <c r="E50" i="4"/>
  <c r="H50" i="4" s="1"/>
  <c r="H49" i="4"/>
  <c r="E49" i="4"/>
  <c r="E48" i="4"/>
  <c r="H48" i="4" s="1"/>
  <c r="H47" i="4"/>
  <c r="E47" i="4"/>
  <c r="E45" i="4"/>
  <c r="H45" i="4" s="1"/>
  <c r="H44" i="4"/>
  <c r="E44" i="4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H25" i="4"/>
  <c r="E25" i="4"/>
  <c r="E24" i="4"/>
  <c r="H24" i="4" s="1"/>
  <c r="H23" i="4"/>
  <c r="E23" i="4"/>
  <c r="E22" i="4"/>
  <c r="H22" i="4" s="1"/>
  <c r="H21" i="4"/>
  <c r="E21" i="4"/>
  <c r="E15" i="4"/>
  <c r="E16" i="4"/>
  <c r="H16" i="4" s="1"/>
  <c r="E17" i="4"/>
  <c r="H17" i="4" s="1"/>
  <c r="E18" i="4"/>
  <c r="E19" i="4"/>
  <c r="H14" i="4"/>
  <c r="H15" i="4"/>
  <c r="H18" i="4"/>
  <c r="H19" i="4"/>
  <c r="E14" i="4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G63" i="2" l="1"/>
  <c r="G59" i="2"/>
  <c r="G29" i="2"/>
  <c r="F63" i="2"/>
  <c r="F59" i="2"/>
  <c r="F49" i="2"/>
  <c r="E48" i="2"/>
  <c r="E47" i="2"/>
  <c r="E46" i="2"/>
  <c r="E45" i="2"/>
  <c r="E44" i="2"/>
  <c r="E42" i="2"/>
  <c r="E41" i="2"/>
  <c r="E40" i="2"/>
  <c r="E71" i="2"/>
  <c r="E70" i="2"/>
  <c r="E69" i="2"/>
  <c r="E68" i="2"/>
  <c r="E67" i="2"/>
  <c r="E66" i="2"/>
  <c r="E65" i="2"/>
  <c r="E64" i="2"/>
  <c r="F39" i="2" l="1"/>
  <c r="G19" i="2"/>
  <c r="F29" i="2"/>
  <c r="G39" i="2"/>
  <c r="G49" i="2"/>
  <c r="F19" i="2"/>
  <c r="E18" i="2"/>
  <c r="E17" i="2"/>
  <c r="E16" i="2"/>
  <c r="E15" i="2"/>
  <c r="E14" i="2"/>
  <c r="E13" i="2"/>
  <c r="E12" i="2"/>
  <c r="E28" i="2"/>
  <c r="E27" i="2"/>
  <c r="E26" i="2"/>
  <c r="E25" i="2"/>
  <c r="E24" i="2"/>
  <c r="E23" i="2"/>
  <c r="E22" i="2"/>
  <c r="E21" i="2"/>
  <c r="E20" i="2"/>
  <c r="E38" i="2"/>
  <c r="E37" i="2"/>
  <c r="E36" i="2"/>
  <c r="E35" i="2"/>
  <c r="E34" i="2"/>
  <c r="E33" i="2"/>
  <c r="E32" i="2"/>
  <c r="E31" i="2"/>
  <c r="E30" i="2"/>
  <c r="D29" i="2"/>
  <c r="E29" i="2" l="1"/>
  <c r="F37" i="11" l="1"/>
  <c r="F15" i="11"/>
  <c r="F16" i="11"/>
  <c r="F17" i="11"/>
  <c r="F14" i="11"/>
  <c r="E58" i="2" l="1"/>
  <c r="E57" i="2"/>
  <c r="E56" i="2"/>
  <c r="E55" i="2"/>
  <c r="E54" i="2"/>
  <c r="E53" i="2"/>
  <c r="E52" i="2"/>
  <c r="E51" i="2"/>
  <c r="E50" i="2"/>
  <c r="D49" i="2"/>
  <c r="D39" i="2"/>
  <c r="D63" i="2"/>
  <c r="D61" i="2"/>
  <c r="D59" i="2" s="1"/>
  <c r="E60" i="2"/>
  <c r="D19" i="2" l="1"/>
  <c r="E61" i="2"/>
  <c r="I37" i="11" l="1"/>
  <c r="I17" i="11" l="1"/>
  <c r="I16" i="11" l="1"/>
  <c r="I15" i="11"/>
  <c r="I14" i="11"/>
  <c r="C59" i="2" l="1"/>
  <c r="C63" i="2" l="1"/>
  <c r="C19" i="2"/>
  <c r="E43" i="2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9" i="2"/>
  <c r="H68" i="2"/>
  <c r="H67" i="2"/>
  <c r="H66" i="2"/>
  <c r="H65" i="2"/>
  <c r="H64" i="2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1" i="11"/>
  <c r="F31" i="11"/>
  <c r="G31" i="11"/>
  <c r="G44" i="11" s="1"/>
  <c r="H31" i="11"/>
  <c r="I31" i="11"/>
  <c r="D31" i="11"/>
  <c r="I18" i="11"/>
  <c r="F18" i="11"/>
  <c r="E18" i="11"/>
  <c r="D18" i="11"/>
  <c r="H44" i="11" l="1"/>
  <c r="E44" i="11"/>
  <c r="H76" i="2"/>
  <c r="E76" i="2"/>
  <c r="D76" i="2"/>
  <c r="E63" i="2"/>
  <c r="H77" i="11" l="1"/>
  <c r="H79" i="11" s="1"/>
  <c r="G74" i="11"/>
  <c r="D10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C10" i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C39" i="2"/>
  <c r="H33" i="2"/>
  <c r="H38" i="2" l="1"/>
  <c r="H53" i="2"/>
  <c r="H32" i="2"/>
  <c r="C49" i="2"/>
  <c r="H51" i="2"/>
  <c r="E39" i="2"/>
  <c r="H45" i="2"/>
  <c r="H39" i="2" s="1"/>
  <c r="H36" i="2"/>
  <c r="C29" i="2"/>
  <c r="C11" i="2"/>
  <c r="G11" i="2"/>
  <c r="F10" i="5" s="1"/>
  <c r="F33" i="5" s="1"/>
  <c r="H26" i="2"/>
  <c r="H15" i="2"/>
  <c r="G10" i="2" l="1"/>
  <c r="H55" i="2"/>
  <c r="H16" i="2"/>
  <c r="E49" i="2"/>
  <c r="H23" i="2"/>
  <c r="H19" i="2" s="1"/>
  <c r="E19" i="2"/>
  <c r="F11" i="2"/>
  <c r="E10" i="5" s="1"/>
  <c r="E33" i="5" s="1"/>
  <c r="B10" i="5"/>
  <c r="B33" i="5" s="1"/>
  <c r="C10" i="2"/>
  <c r="D11" i="2"/>
  <c r="F10" i="3" l="1"/>
  <c r="F32" i="3" s="1"/>
  <c r="G11" i="4"/>
  <c r="G10" i="4" s="1"/>
  <c r="G84" i="4" s="1"/>
  <c r="G162" i="2"/>
  <c r="F10" i="2"/>
  <c r="F11" i="4" s="1"/>
  <c r="F10" i="4" s="1"/>
  <c r="F84" i="4" s="1"/>
  <c r="H50" i="2"/>
  <c r="H49" i="2" s="1"/>
  <c r="D10" i="2"/>
  <c r="C162" i="2"/>
  <c r="B10" i="3"/>
  <c r="B32" i="3" s="1"/>
  <c r="C11" i="4"/>
  <c r="C10" i="4" s="1"/>
  <c r="C84" i="4" s="1"/>
  <c r="E15" i="1"/>
  <c r="E23" i="1" s="1"/>
  <c r="E24" i="1" s="1"/>
  <c r="E25" i="1" s="1"/>
  <c r="E58" i="1"/>
  <c r="E62" i="1" s="1"/>
  <c r="E63" i="1" s="1"/>
  <c r="H13" i="2"/>
  <c r="H11" i="2" s="1"/>
  <c r="E11" i="2"/>
  <c r="E10" i="3" l="1"/>
  <c r="E32" i="3" s="1"/>
  <c r="D15" i="1"/>
  <c r="D23" i="1" s="1"/>
  <c r="D24" i="1" s="1"/>
  <c r="D25" i="1" s="1"/>
  <c r="F162" i="2"/>
  <c r="E10" i="2"/>
  <c r="E162" i="2" s="1"/>
  <c r="H30" i="2"/>
  <c r="C58" i="1"/>
  <c r="C62" i="1" s="1"/>
  <c r="C63" i="1" s="1"/>
  <c r="C15" i="1"/>
  <c r="C23" i="1" s="1"/>
  <c r="C24" i="1" s="1"/>
  <c r="C25" i="1" s="1"/>
  <c r="D162" i="2"/>
  <c r="C10" i="5"/>
  <c r="C33" i="5" s="1"/>
  <c r="D11" i="5"/>
  <c r="H29" i="2" l="1"/>
  <c r="H10" i="2" s="1"/>
  <c r="H162" i="2" s="1"/>
  <c r="D58" i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<sst xmlns="http://schemas.openxmlformats.org/spreadsheetml/2006/main" count="459" uniqueCount="265">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</sst>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0" fontId="2" fillId="0" borderId="10" xfId="0" applyNumberFormat="1" applyFont="1" applyBorder="1" applyAlignment="1">
      <alignment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PJ_1ER_TRIM_2020/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24" sqref="C24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97" t="s">
        <v>258</v>
      </c>
      <c r="B2" s="98"/>
      <c r="C2" s="98"/>
      <c r="D2" s="98"/>
      <c r="E2" s="98"/>
    </row>
    <row r="3" spans="1:8" x14ac:dyDescent="0.2">
      <c r="A3" s="97" t="s">
        <v>0</v>
      </c>
      <c r="B3" s="98"/>
      <c r="C3" s="98"/>
      <c r="D3" s="98"/>
      <c r="E3" s="98"/>
    </row>
    <row r="4" spans="1:8" x14ac:dyDescent="0.2">
      <c r="A4" s="97" t="s">
        <v>264</v>
      </c>
      <c r="B4" s="98"/>
      <c r="C4" s="98"/>
      <c r="D4" s="98"/>
      <c r="E4" s="98"/>
    </row>
    <row r="5" spans="1:8" x14ac:dyDescent="0.2">
      <c r="A5" s="97" t="s">
        <v>1</v>
      </c>
      <c r="B5" s="98"/>
      <c r="C5" s="98"/>
      <c r="D5" s="98"/>
      <c r="E5" s="98"/>
    </row>
    <row r="6" spans="1:8" ht="12.75" thickBot="1" x14ac:dyDescent="0.25">
      <c r="A6" s="6"/>
    </row>
    <row r="7" spans="1:8" x14ac:dyDescent="0.2">
      <c r="A7" s="101" t="s">
        <v>2</v>
      </c>
      <c r="B7" s="102"/>
      <c r="C7" s="7" t="s">
        <v>3</v>
      </c>
      <c r="D7" s="111" t="s">
        <v>5</v>
      </c>
      <c r="E7" s="7" t="s">
        <v>6</v>
      </c>
    </row>
    <row r="8" spans="1:8" ht="12.75" thickBot="1" x14ac:dyDescent="0.25">
      <c r="A8" s="103"/>
      <c r="B8" s="104"/>
      <c r="C8" s="8" t="s">
        <v>4</v>
      </c>
      <c r="D8" s="112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1030226411</v>
      </c>
      <c r="D10" s="28">
        <f>D11+D12+D13</f>
        <v>294889352</v>
      </c>
      <c r="E10" s="28">
        <f t="shared" ref="E10" si="0">E11+E12+E13</f>
        <v>294889352</v>
      </c>
    </row>
    <row r="11" spans="1:8" x14ac:dyDescent="0.2">
      <c r="A11" s="9"/>
      <c r="B11" s="12" t="s">
        <v>9</v>
      </c>
      <c r="C11" s="28">
        <v>1030226411</v>
      </c>
      <c r="D11" s="28">
        <v>294889352</v>
      </c>
      <c r="E11" s="28">
        <v>294889352</v>
      </c>
    </row>
    <row r="12" spans="1:8" x14ac:dyDescent="0.2">
      <c r="A12" s="9"/>
      <c r="B12" s="12" t="s">
        <v>10</v>
      </c>
      <c r="C12" s="28">
        <v>0</v>
      </c>
      <c r="D12" s="28">
        <v>0</v>
      </c>
      <c r="E12" s="28">
        <v>0</v>
      </c>
    </row>
    <row r="13" spans="1:8" ht="15" x14ac:dyDescent="0.25">
      <c r="A13" s="9"/>
      <c r="B13" s="12" t="s">
        <v>11</v>
      </c>
      <c r="C13" s="28">
        <v>0</v>
      </c>
      <c r="D13" s="28">
        <v>0</v>
      </c>
      <c r="E13" s="28">
        <v>0</v>
      </c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1029400000.0009998</v>
      </c>
      <c r="D15" s="28">
        <f t="shared" ref="D15:E15" si="1">D16+D17</f>
        <v>228753486.08999994</v>
      </c>
      <c r="E15" s="28">
        <f t="shared" si="1"/>
        <v>223128171.66999999</v>
      </c>
      <c r="G15"/>
      <c r="H15"/>
    </row>
    <row r="16" spans="1:8" ht="15" x14ac:dyDescent="0.25">
      <c r="A16" s="9"/>
      <c r="B16" s="12" t="s">
        <v>12</v>
      </c>
      <c r="C16" s="28">
        <v>1029400000.0009998</v>
      </c>
      <c r="D16" s="28">
        <v>228753486.08999994</v>
      </c>
      <c r="E16" s="28">
        <v>223128171.66999999</v>
      </c>
      <c r="G16"/>
      <c r="H16"/>
    </row>
    <row r="17" spans="1:8" ht="15" x14ac:dyDescent="0.25">
      <c r="A17" s="9"/>
      <c r="B17" s="12" t="s">
        <v>13</v>
      </c>
      <c r="C17" s="28">
        <v>0</v>
      </c>
      <c r="D17" s="28">
        <v>0</v>
      </c>
      <c r="E17" s="28">
        <v>0</v>
      </c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>
        <v>0</v>
      </c>
      <c r="D20" s="28">
        <v>0</v>
      </c>
      <c r="E20" s="28">
        <v>0</v>
      </c>
    </row>
    <row r="21" spans="1:8" x14ac:dyDescent="0.2">
      <c r="A21" s="9"/>
      <c r="B21" s="12" t="s">
        <v>16</v>
      </c>
      <c r="C21" s="28">
        <v>0</v>
      </c>
      <c r="D21" s="28">
        <v>0</v>
      </c>
      <c r="E21" s="28">
        <v>0</v>
      </c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192">
        <f>C10-C15+C19-0.001</f>
        <v>826410.99800019164</v>
      </c>
      <c r="D23" s="192">
        <f t="shared" ref="D23" si="3">D10-D15+D19</f>
        <v>66135865.910000056</v>
      </c>
      <c r="E23" s="192">
        <f>E10-E15+E19</f>
        <v>71761180.330000013</v>
      </c>
    </row>
    <row r="24" spans="1:8" x14ac:dyDescent="0.2">
      <c r="A24" s="9"/>
      <c r="B24" s="11" t="s">
        <v>18</v>
      </c>
      <c r="C24" s="192">
        <f>C23-C13</f>
        <v>826410.99800019164</v>
      </c>
      <c r="D24" s="192">
        <f t="shared" ref="D24:E24" si="4">D23-D13</f>
        <v>66135865.910000056</v>
      </c>
      <c r="E24" s="192">
        <f t="shared" si="4"/>
        <v>71761180.330000013</v>
      </c>
    </row>
    <row r="25" spans="1:8" ht="24" x14ac:dyDescent="0.2">
      <c r="A25" s="9"/>
      <c r="B25" s="11" t="s">
        <v>19</v>
      </c>
      <c r="C25" s="192">
        <f>C24-C19</f>
        <v>826410.99800019164</v>
      </c>
      <c r="D25" s="192">
        <f t="shared" ref="D25:E25" si="5">D24-D19</f>
        <v>66135865.910000056</v>
      </c>
      <c r="E25" s="192">
        <f t="shared" si="5"/>
        <v>71761180.330000013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13" t="s">
        <v>20</v>
      </c>
      <c r="B28" s="114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21">
        <v>0</v>
      </c>
      <c r="D30" s="21">
        <v>0</v>
      </c>
      <c r="E30" s="21">
        <v>0</v>
      </c>
    </row>
    <row r="31" spans="1:8" x14ac:dyDescent="0.2">
      <c r="A31" s="9"/>
      <c r="B31" s="17" t="s">
        <v>24</v>
      </c>
      <c r="C31" s="21">
        <v>0</v>
      </c>
      <c r="D31" s="21">
        <v>0</v>
      </c>
      <c r="E31" s="21">
        <v>0</v>
      </c>
    </row>
    <row r="32" spans="1:8" x14ac:dyDescent="0.2">
      <c r="A32" s="9"/>
      <c r="B32" s="17" t="s">
        <v>25</v>
      </c>
      <c r="C32" s="21">
        <v>0</v>
      </c>
      <c r="D32" s="21">
        <v>0</v>
      </c>
      <c r="E32" s="21">
        <v>0</v>
      </c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21">
        <v>0</v>
      </c>
      <c r="D34" s="21">
        <v>0</v>
      </c>
      <c r="E34" s="21">
        <v>0</v>
      </c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101" t="s">
        <v>20</v>
      </c>
      <c r="B37" s="102"/>
      <c r="C37" s="105" t="s">
        <v>27</v>
      </c>
      <c r="D37" s="105" t="s">
        <v>5</v>
      </c>
      <c r="E37" s="18" t="s">
        <v>6</v>
      </c>
    </row>
    <row r="38" spans="1:5" ht="12.75" thickBot="1" x14ac:dyDescent="0.25">
      <c r="A38" s="103"/>
      <c r="B38" s="104"/>
      <c r="C38" s="106"/>
      <c r="D38" s="106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>
        <v>0</v>
      </c>
      <c r="D40" s="21">
        <v>0</v>
      </c>
      <c r="E40" s="21">
        <v>0</v>
      </c>
    </row>
    <row r="41" spans="1:5" x14ac:dyDescent="0.2">
      <c r="A41" s="20"/>
      <c r="B41" s="24" t="s">
        <v>29</v>
      </c>
      <c r="C41" s="21">
        <v>0</v>
      </c>
      <c r="D41" s="21">
        <v>0</v>
      </c>
      <c r="E41" s="21">
        <v>0</v>
      </c>
    </row>
    <row r="42" spans="1:5" x14ac:dyDescent="0.2">
      <c r="A42" s="20"/>
      <c r="B42" s="24" t="s">
        <v>30</v>
      </c>
      <c r="C42" s="21">
        <v>0</v>
      </c>
      <c r="D42" s="21">
        <v>0</v>
      </c>
      <c r="E42" s="21">
        <v>0</v>
      </c>
    </row>
    <row r="43" spans="1:5" x14ac:dyDescent="0.2">
      <c r="A43" s="22"/>
      <c r="B43" s="23" t="s">
        <v>31</v>
      </c>
      <c r="C43" s="21">
        <v>0</v>
      </c>
      <c r="D43" s="21">
        <v>0</v>
      </c>
      <c r="E43" s="21">
        <v>0</v>
      </c>
    </row>
    <row r="44" spans="1:5" x14ac:dyDescent="0.2">
      <c r="A44" s="20"/>
      <c r="B44" s="24" t="s">
        <v>32</v>
      </c>
      <c r="C44" s="21">
        <v>0</v>
      </c>
      <c r="D44" s="21">
        <v>0</v>
      </c>
      <c r="E44" s="21">
        <v>0</v>
      </c>
    </row>
    <row r="45" spans="1:5" x14ac:dyDescent="0.2">
      <c r="A45" s="20"/>
      <c r="B45" s="24" t="s">
        <v>33</v>
      </c>
      <c r="C45" s="21">
        <v>0</v>
      </c>
      <c r="D45" s="21">
        <v>0</v>
      </c>
      <c r="E45" s="21">
        <v>0</v>
      </c>
    </row>
    <row r="46" spans="1:5" x14ac:dyDescent="0.2">
      <c r="A46" s="20"/>
      <c r="B46" s="21"/>
      <c r="C46" s="21"/>
      <c r="D46" s="21"/>
      <c r="E46" s="21"/>
    </row>
    <row r="47" spans="1:5" x14ac:dyDescent="0.2">
      <c r="A47" s="107"/>
      <c r="B47" s="109" t="s">
        <v>34</v>
      </c>
      <c r="C47" s="95">
        <v>0</v>
      </c>
      <c r="D47" s="95">
        <v>0</v>
      </c>
      <c r="E47" s="95">
        <v>0</v>
      </c>
    </row>
    <row r="48" spans="1:5" ht="12.75" thickBot="1" x14ac:dyDescent="0.25">
      <c r="A48" s="108"/>
      <c r="B48" s="110"/>
      <c r="C48" s="96"/>
      <c r="D48" s="96"/>
      <c r="E48" s="96"/>
    </row>
    <row r="49" spans="1:5" ht="12.75" thickBot="1" x14ac:dyDescent="0.25">
      <c r="A49" s="6"/>
    </row>
    <row r="50" spans="1:5" x14ac:dyDescent="0.2">
      <c r="A50" s="101" t="s">
        <v>20</v>
      </c>
      <c r="B50" s="102"/>
      <c r="C50" s="18" t="s">
        <v>3</v>
      </c>
      <c r="D50" s="105" t="s">
        <v>5</v>
      </c>
      <c r="E50" s="18" t="s">
        <v>6</v>
      </c>
    </row>
    <row r="51" spans="1:5" ht="12.75" thickBot="1" x14ac:dyDescent="0.25">
      <c r="A51" s="103"/>
      <c r="B51" s="104"/>
      <c r="C51" s="19" t="s">
        <v>21</v>
      </c>
      <c r="D51" s="106"/>
      <c r="E51" s="19" t="s">
        <v>22</v>
      </c>
    </row>
    <row r="52" spans="1:5" x14ac:dyDescent="0.2">
      <c r="A52" s="99"/>
      <c r="B52" s="100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1030226411</v>
      </c>
      <c r="D53" s="30">
        <f t="shared" ref="D53:E53" si="6">D11</f>
        <v>294889352</v>
      </c>
      <c r="E53" s="30">
        <f t="shared" si="6"/>
        <v>294889352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1029400000.0009998</v>
      </c>
      <c r="D58" s="30">
        <f t="shared" ref="D58:E58" si="10">SUM(D16)</f>
        <v>228753486.08999994</v>
      </c>
      <c r="E58" s="30">
        <f t="shared" si="10"/>
        <v>223128171.66999999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826410.99900019169</v>
      </c>
      <c r="D62" s="32">
        <f t="shared" ref="D62:E62" si="12">D53+D54-D58+D60</f>
        <v>66135865.910000056</v>
      </c>
      <c r="E62" s="32">
        <f t="shared" si="12"/>
        <v>71761180.330000013</v>
      </c>
    </row>
    <row r="63" spans="1:5" x14ac:dyDescent="0.2">
      <c r="A63" s="22"/>
      <c r="B63" s="23" t="s">
        <v>38</v>
      </c>
      <c r="C63" s="32">
        <f>C62-C54</f>
        <v>826410.99900019169</v>
      </c>
      <c r="D63" s="32">
        <f t="shared" ref="D63:E63" si="13">D62-D54</f>
        <v>66135865.910000056</v>
      </c>
      <c r="E63" s="32">
        <f t="shared" si="13"/>
        <v>71761180.330000013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101" t="s">
        <v>20</v>
      </c>
      <c r="B66" s="102"/>
      <c r="C66" s="105" t="s">
        <v>27</v>
      </c>
      <c r="D66" s="105" t="s">
        <v>5</v>
      </c>
      <c r="E66" s="18" t="s">
        <v>6</v>
      </c>
    </row>
    <row r="67" spans="1:5" ht="12.75" thickBot="1" x14ac:dyDescent="0.25">
      <c r="A67" s="103"/>
      <c r="B67" s="104"/>
      <c r="C67" s="106"/>
      <c r="D67" s="106"/>
      <c r="E67" s="19" t="s">
        <v>22</v>
      </c>
    </row>
    <row r="68" spans="1:5" x14ac:dyDescent="0.2">
      <c r="A68" s="99"/>
      <c r="B68" s="100"/>
      <c r="C68" s="21"/>
      <c r="D68" s="21"/>
      <c r="E68" s="21"/>
    </row>
    <row r="69" spans="1:5" x14ac:dyDescent="0.2">
      <c r="A69" s="20"/>
      <c r="B69" s="21" t="s">
        <v>10</v>
      </c>
      <c r="C69" s="21">
        <v>0</v>
      </c>
      <c r="D69" s="21">
        <v>0</v>
      </c>
      <c r="E69" s="21">
        <v>0</v>
      </c>
    </row>
    <row r="70" spans="1:5" x14ac:dyDescent="0.2">
      <c r="A70" s="20"/>
      <c r="B70" s="21" t="s">
        <v>39</v>
      </c>
      <c r="C70" s="21">
        <v>0</v>
      </c>
      <c r="D70" s="21">
        <v>0</v>
      </c>
      <c r="E70" s="21">
        <v>0</v>
      </c>
    </row>
    <row r="71" spans="1:5" x14ac:dyDescent="0.2">
      <c r="A71" s="20"/>
      <c r="B71" s="24" t="s">
        <v>30</v>
      </c>
      <c r="C71" s="21">
        <v>0</v>
      </c>
      <c r="D71" s="21">
        <v>0</v>
      </c>
      <c r="E71" s="21">
        <v>0</v>
      </c>
    </row>
    <row r="72" spans="1:5" x14ac:dyDescent="0.2">
      <c r="A72" s="20"/>
      <c r="B72" s="24" t="s">
        <v>33</v>
      </c>
      <c r="C72" s="21">
        <v>0</v>
      </c>
      <c r="D72" s="21">
        <v>0</v>
      </c>
      <c r="E72" s="21">
        <v>0</v>
      </c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>
        <v>0</v>
      </c>
      <c r="D74" s="21">
        <v>0</v>
      </c>
      <c r="E74" s="21">
        <v>0</v>
      </c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>
        <v>0</v>
      </c>
      <c r="D76" s="21">
        <v>0</v>
      </c>
      <c r="E76" s="21">
        <v>0</v>
      </c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>
        <v>0</v>
      </c>
      <c r="D78" s="23">
        <v>0</v>
      </c>
      <c r="E78" s="23">
        <v>0</v>
      </c>
    </row>
    <row r="79" spans="1:5" x14ac:dyDescent="0.2">
      <c r="A79" s="107"/>
      <c r="B79" s="109" t="s">
        <v>42</v>
      </c>
      <c r="C79" s="95">
        <v>0</v>
      </c>
      <c r="D79" s="95">
        <v>0</v>
      </c>
      <c r="E79" s="95">
        <v>0</v>
      </c>
    </row>
    <row r="80" spans="1:5" ht="12.75" thickBot="1" x14ac:dyDescent="0.25">
      <c r="A80" s="108"/>
      <c r="B80" s="110"/>
      <c r="C80" s="96"/>
      <c r="D80" s="96"/>
      <c r="E80" s="96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D12" sqref="D12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15" t="s">
        <v>257</v>
      </c>
      <c r="B2" s="116"/>
      <c r="C2" s="116"/>
      <c r="D2" s="116"/>
      <c r="E2" s="116"/>
      <c r="F2" s="116"/>
      <c r="G2" s="116"/>
      <c r="H2" s="116"/>
      <c r="I2" s="117"/>
    </row>
    <row r="3" spans="1:9" x14ac:dyDescent="0.25">
      <c r="A3" s="118" t="s">
        <v>261</v>
      </c>
      <c r="B3" s="119"/>
      <c r="C3" s="119"/>
      <c r="D3" s="119"/>
      <c r="E3" s="119"/>
      <c r="F3" s="119"/>
      <c r="G3" s="119"/>
      <c r="H3" s="119"/>
      <c r="I3" s="120"/>
    </row>
    <row r="4" spans="1:9" x14ac:dyDescent="0.25">
      <c r="A4" s="118" t="s">
        <v>264</v>
      </c>
      <c r="B4" s="119"/>
      <c r="C4" s="119"/>
      <c r="D4" s="119"/>
      <c r="E4" s="119"/>
      <c r="F4" s="119"/>
      <c r="G4" s="119"/>
      <c r="H4" s="119"/>
      <c r="I4" s="120"/>
    </row>
    <row r="5" spans="1:9" ht="15.75" thickBot="1" x14ac:dyDescent="0.3">
      <c r="A5" s="121" t="s">
        <v>1</v>
      </c>
      <c r="B5" s="122"/>
      <c r="C5" s="122"/>
      <c r="D5" s="122"/>
      <c r="E5" s="122"/>
      <c r="F5" s="122"/>
      <c r="G5" s="122"/>
      <c r="H5" s="122"/>
      <c r="I5" s="123"/>
    </row>
    <row r="6" spans="1:9" ht="15.75" thickBot="1" x14ac:dyDescent="0.3">
      <c r="A6" s="115"/>
      <c r="B6" s="116"/>
      <c r="C6" s="117"/>
      <c r="D6" s="124" t="s">
        <v>190</v>
      </c>
      <c r="E6" s="125"/>
      <c r="F6" s="125"/>
      <c r="G6" s="125"/>
      <c r="H6" s="126"/>
      <c r="I6" s="127" t="s">
        <v>192</v>
      </c>
    </row>
    <row r="7" spans="1:9" x14ac:dyDescent="0.25">
      <c r="A7" s="118" t="s">
        <v>20</v>
      </c>
      <c r="B7" s="119"/>
      <c r="C7" s="120"/>
      <c r="D7" s="127" t="s">
        <v>194</v>
      </c>
      <c r="E7" s="132" t="s">
        <v>125</v>
      </c>
      <c r="F7" s="127" t="s">
        <v>126</v>
      </c>
      <c r="G7" s="127" t="s">
        <v>5</v>
      </c>
      <c r="H7" s="127" t="s">
        <v>191</v>
      </c>
      <c r="I7" s="128"/>
    </row>
    <row r="8" spans="1:9" ht="15.75" thickBot="1" x14ac:dyDescent="0.3">
      <c r="A8" s="121" t="s">
        <v>193</v>
      </c>
      <c r="B8" s="122"/>
      <c r="C8" s="123"/>
      <c r="D8" s="129"/>
      <c r="E8" s="133"/>
      <c r="F8" s="129"/>
      <c r="G8" s="129"/>
      <c r="H8" s="129"/>
      <c r="I8" s="129"/>
    </row>
    <row r="9" spans="1:9" x14ac:dyDescent="0.25">
      <c r="A9" s="134"/>
      <c r="B9" s="135"/>
      <c r="C9" s="136"/>
      <c r="D9" s="66"/>
      <c r="E9" s="66"/>
      <c r="F9" s="66"/>
      <c r="G9" s="66"/>
      <c r="H9" s="66"/>
      <c r="I9" s="66"/>
    </row>
    <row r="10" spans="1:9" x14ac:dyDescent="0.25">
      <c r="A10" s="137" t="s">
        <v>195</v>
      </c>
      <c r="B10" s="138"/>
      <c r="C10" s="139"/>
      <c r="D10" s="74"/>
      <c r="E10" s="74"/>
      <c r="F10" s="74"/>
      <c r="G10" s="74"/>
      <c r="H10" s="74"/>
      <c r="I10" s="74"/>
    </row>
    <row r="11" spans="1:9" x14ac:dyDescent="0.25">
      <c r="A11" s="67"/>
      <c r="B11" s="130" t="s">
        <v>196</v>
      </c>
      <c r="C11" s="131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</row>
    <row r="12" spans="1:9" x14ac:dyDescent="0.25">
      <c r="A12" s="67"/>
      <c r="B12" s="130" t="s">
        <v>197</v>
      </c>
      <c r="C12" s="131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ref="I12:I16" si="0">H12-D12</f>
        <v>0</v>
      </c>
    </row>
    <row r="13" spans="1:9" x14ac:dyDescent="0.25">
      <c r="A13" s="67"/>
      <c r="B13" s="130" t="s">
        <v>198</v>
      </c>
      <c r="C13" s="131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30" t="s">
        <v>199</v>
      </c>
      <c r="C14" s="131"/>
      <c r="D14" s="82">
        <v>779719</v>
      </c>
      <c r="E14" s="82">
        <v>0</v>
      </c>
      <c r="F14" s="82">
        <f>SUM(D14:E14)</f>
        <v>779719</v>
      </c>
      <c r="G14" s="82">
        <v>660079.39</v>
      </c>
      <c r="H14" s="82">
        <v>660079.39</v>
      </c>
      <c r="I14" s="82">
        <f t="shared" si="0"/>
        <v>-119639.60999999999</v>
      </c>
    </row>
    <row r="15" spans="1:9" x14ac:dyDescent="0.25">
      <c r="A15" s="67"/>
      <c r="B15" s="130" t="s">
        <v>200</v>
      </c>
      <c r="C15" s="131"/>
      <c r="D15" s="82">
        <v>46692</v>
      </c>
      <c r="E15" s="82"/>
      <c r="F15" s="82">
        <f t="shared" ref="F15:F17" si="1">SUM(D15:E15)</f>
        <v>46692</v>
      </c>
      <c r="G15" s="82">
        <v>546862.27</v>
      </c>
      <c r="H15" s="82">
        <v>546862.27</v>
      </c>
      <c r="I15" s="82">
        <f t="shared" si="0"/>
        <v>500170.27</v>
      </c>
    </row>
    <row r="16" spans="1:9" x14ac:dyDescent="0.25">
      <c r="A16" s="67"/>
      <c r="B16" s="130" t="s">
        <v>201</v>
      </c>
      <c r="C16" s="131"/>
      <c r="D16" s="82">
        <v>0</v>
      </c>
      <c r="E16" s="82">
        <v>0</v>
      </c>
      <c r="F16" s="82">
        <f t="shared" si="1"/>
        <v>0</v>
      </c>
      <c r="G16" s="82"/>
      <c r="H16" s="82"/>
      <c r="I16" s="82">
        <f t="shared" si="0"/>
        <v>0</v>
      </c>
    </row>
    <row r="17" spans="1:9" x14ac:dyDescent="0.25">
      <c r="A17" s="67"/>
      <c r="B17" s="130" t="s">
        <v>202</v>
      </c>
      <c r="C17" s="131"/>
      <c r="D17" s="82">
        <v>0</v>
      </c>
      <c r="E17" s="82"/>
      <c r="F17" s="82">
        <f t="shared" si="1"/>
        <v>0</v>
      </c>
      <c r="G17" s="82">
        <v>3520.51</v>
      </c>
      <c r="H17" s="82">
        <v>3520.51</v>
      </c>
      <c r="I17" s="82">
        <f>H17-D17</f>
        <v>3520.51</v>
      </c>
    </row>
    <row r="18" spans="1:9" x14ac:dyDescent="0.25">
      <c r="A18" s="140"/>
      <c r="B18" s="130" t="s">
        <v>203</v>
      </c>
      <c r="C18" s="131"/>
      <c r="D18" s="141">
        <f>SUM(D20:D30)</f>
        <v>0</v>
      </c>
      <c r="E18" s="141">
        <f t="shared" ref="E18:I18" si="2">SUM(E20:E30)</f>
        <v>0</v>
      </c>
      <c r="F18" s="141">
        <f t="shared" si="2"/>
        <v>0</v>
      </c>
      <c r="G18" s="141">
        <v>0</v>
      </c>
      <c r="H18" s="141">
        <v>0</v>
      </c>
      <c r="I18" s="141">
        <f t="shared" si="2"/>
        <v>0</v>
      </c>
    </row>
    <row r="19" spans="1:9" x14ac:dyDescent="0.25">
      <c r="A19" s="140"/>
      <c r="B19" s="130" t="s">
        <v>204</v>
      </c>
      <c r="C19" s="131"/>
      <c r="D19" s="141"/>
      <c r="E19" s="141"/>
      <c r="F19" s="141"/>
      <c r="G19" s="141"/>
      <c r="H19" s="141"/>
      <c r="I19" s="141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30" t="s">
        <v>216</v>
      </c>
      <c r="C31" s="131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1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1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1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1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1" x14ac:dyDescent="0.25">
      <c r="A37" s="67"/>
      <c r="B37" s="130" t="s">
        <v>262</v>
      </c>
      <c r="C37" s="131"/>
      <c r="D37" s="82">
        <v>1029400000</v>
      </c>
      <c r="E37" s="82">
        <v>0</v>
      </c>
      <c r="F37" s="82">
        <f>SUM(D37:E37)</f>
        <v>1029400000</v>
      </c>
      <c r="G37" s="82">
        <v>293678889.82999998</v>
      </c>
      <c r="H37" s="82">
        <v>293678889.82999998</v>
      </c>
      <c r="I37" s="82">
        <f>H37-D37</f>
        <v>-735721110.17000008</v>
      </c>
    </row>
    <row r="38" spans="1:11" x14ac:dyDescent="0.25">
      <c r="A38" s="67"/>
      <c r="B38" s="130" t="s">
        <v>222</v>
      </c>
      <c r="C38" s="131"/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ref="I38:I39" si="6">H38-D38</f>
        <v>0</v>
      </c>
    </row>
    <row r="39" spans="1:11" x14ac:dyDescent="0.25">
      <c r="A39" s="67"/>
      <c r="B39" s="68"/>
      <c r="C39" s="69" t="s">
        <v>223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f t="shared" si="6"/>
        <v>0</v>
      </c>
    </row>
    <row r="40" spans="1:11" x14ac:dyDescent="0.25">
      <c r="A40" s="67"/>
      <c r="B40" s="130" t="s">
        <v>224</v>
      </c>
      <c r="C40" s="131"/>
      <c r="D40" s="82">
        <f>SUM(D41:D42)</f>
        <v>0</v>
      </c>
      <c r="E40" s="82">
        <f t="shared" ref="E40:I40" si="7">SUM(E41:E42)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</row>
    <row r="41" spans="1:11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8">H41-D41</f>
        <v>0</v>
      </c>
    </row>
    <row r="42" spans="1:11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8"/>
        <v>0</v>
      </c>
    </row>
    <row r="43" spans="1:11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1" x14ac:dyDescent="0.25">
      <c r="A44" s="137" t="s">
        <v>227</v>
      </c>
      <c r="B44" s="138"/>
      <c r="C44" s="142"/>
      <c r="D44" s="143">
        <f>D11+D12+D13+D14+D15+D16+D17+D18+D31+D37+D38+D40</f>
        <v>1030226411</v>
      </c>
      <c r="E44" s="143">
        <f t="shared" ref="E44:H44" si="9">E11+E12+E13+E14+E15+E16+E17+E18+E31+E37+E38+E40</f>
        <v>0</v>
      </c>
      <c r="F44" s="143">
        <f t="shared" si="9"/>
        <v>1030226411</v>
      </c>
      <c r="G44" s="143">
        <f>G11+G12+G13+G14+G15+G16+G17+G18+G31+G37+G38+G40</f>
        <v>294889352</v>
      </c>
      <c r="H44" s="143">
        <f t="shared" si="9"/>
        <v>294889352</v>
      </c>
      <c r="I44" s="143">
        <f>I11+I12+I13+I14+I15+I16+I17+I18+I31+I37+I38+I40</f>
        <v>-735337059.00000012</v>
      </c>
      <c r="K44" s="143">
        <f>E44-40496937.99</f>
        <v>-40496937.990000002</v>
      </c>
    </row>
    <row r="45" spans="1:11" x14ac:dyDescent="0.25">
      <c r="A45" s="137" t="s">
        <v>228</v>
      </c>
      <c r="B45" s="138"/>
      <c r="C45" s="142"/>
      <c r="D45" s="143"/>
      <c r="E45" s="143"/>
      <c r="F45" s="143"/>
      <c r="G45" s="143"/>
      <c r="H45" s="143"/>
      <c r="I45" s="143"/>
      <c r="K45" s="143"/>
    </row>
    <row r="46" spans="1:11" x14ac:dyDescent="0.25">
      <c r="A46" s="137" t="s">
        <v>229</v>
      </c>
      <c r="B46" s="138"/>
      <c r="C46" s="142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2">
        <v>0</v>
      </c>
    </row>
    <row r="47" spans="1:11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1" x14ac:dyDescent="0.25">
      <c r="A48" s="137" t="s">
        <v>230</v>
      </c>
      <c r="B48" s="138"/>
      <c r="C48" s="142"/>
      <c r="D48" s="82"/>
      <c r="E48" s="82"/>
      <c r="F48" s="82"/>
      <c r="G48" s="82"/>
      <c r="H48" s="82"/>
      <c r="I48" s="82"/>
    </row>
    <row r="49" spans="1:9" x14ac:dyDescent="0.25">
      <c r="A49" s="67"/>
      <c r="B49" s="130" t="s">
        <v>231</v>
      </c>
      <c r="C49" s="131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0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0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0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0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0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0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0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0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0"/>
        <v>0</v>
      </c>
    </row>
    <row r="58" spans="1:9" x14ac:dyDescent="0.25">
      <c r="A58" s="67"/>
      <c r="B58" s="130" t="s">
        <v>240</v>
      </c>
      <c r="C58" s="131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0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0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0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0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0"/>
        <v>0</v>
      </c>
    </row>
    <row r="63" spans="1:9" x14ac:dyDescent="0.25">
      <c r="A63" s="67"/>
      <c r="B63" s="130" t="s">
        <v>245</v>
      </c>
      <c r="C63" s="131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0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0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0"/>
        <v>0</v>
      </c>
    </row>
    <row r="66" spans="1:9" x14ac:dyDescent="0.25">
      <c r="A66" s="67"/>
      <c r="B66" s="130" t="s">
        <v>263</v>
      </c>
      <c r="C66" s="131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0"/>
        <v>0</v>
      </c>
    </row>
    <row r="67" spans="1:9" x14ac:dyDescent="0.25">
      <c r="A67" s="67"/>
      <c r="B67" s="130" t="s">
        <v>248</v>
      </c>
      <c r="C67" s="131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0"/>
        <v>0</v>
      </c>
    </row>
    <row r="68" spans="1:9" x14ac:dyDescent="0.25">
      <c r="A68" s="70"/>
      <c r="B68" s="146"/>
      <c r="C68" s="147"/>
      <c r="D68" s="82"/>
      <c r="E68" s="82"/>
      <c r="F68" s="82"/>
      <c r="G68" s="82"/>
      <c r="H68" s="82"/>
      <c r="I68" s="82"/>
    </row>
    <row r="69" spans="1:9" x14ac:dyDescent="0.25">
      <c r="A69" s="137" t="s">
        <v>249</v>
      </c>
      <c r="B69" s="138"/>
      <c r="C69" s="142"/>
      <c r="D69" s="81">
        <f>D49+D58+D63+D66+D67</f>
        <v>0</v>
      </c>
      <c r="E69" s="81">
        <f t="shared" ref="E69:I69" si="11">E49+E58+E63+E66+E67</f>
        <v>0</v>
      </c>
      <c r="F69" s="81">
        <f t="shared" si="11"/>
        <v>0</v>
      </c>
      <c r="G69" s="81">
        <f t="shared" si="11"/>
        <v>0</v>
      </c>
      <c r="H69" s="81">
        <f t="shared" si="11"/>
        <v>0</v>
      </c>
      <c r="I69" s="81">
        <f t="shared" si="11"/>
        <v>0</v>
      </c>
    </row>
    <row r="70" spans="1:9" x14ac:dyDescent="0.25">
      <c r="A70" s="70"/>
      <c r="B70" s="146"/>
      <c r="C70" s="147"/>
      <c r="D70" s="82"/>
      <c r="E70" s="82"/>
      <c r="F70" s="82"/>
      <c r="G70" s="82"/>
      <c r="H70" s="82"/>
      <c r="I70" s="82"/>
    </row>
    <row r="71" spans="1:9" x14ac:dyDescent="0.25">
      <c r="A71" s="137" t="s">
        <v>250</v>
      </c>
      <c r="B71" s="138"/>
      <c r="C71" s="142"/>
      <c r="D71" s="81">
        <f>D72</f>
        <v>0</v>
      </c>
      <c r="E71" s="81">
        <f t="shared" ref="E71:I71" si="12">E72</f>
        <v>0</v>
      </c>
      <c r="F71" s="81">
        <f t="shared" si="12"/>
        <v>0</v>
      </c>
      <c r="G71" s="81">
        <f t="shared" si="12"/>
        <v>0</v>
      </c>
      <c r="H71" s="81">
        <f t="shared" si="12"/>
        <v>0</v>
      </c>
      <c r="I71" s="81">
        <f t="shared" si="12"/>
        <v>0</v>
      </c>
    </row>
    <row r="72" spans="1:9" x14ac:dyDescent="0.25">
      <c r="A72" s="67"/>
      <c r="B72" s="130" t="s">
        <v>251</v>
      </c>
      <c r="C72" s="131"/>
      <c r="D72" s="82"/>
      <c r="E72" s="82"/>
      <c r="F72" s="82"/>
      <c r="G72" s="82"/>
      <c r="H72" s="82"/>
      <c r="I72" s="82"/>
    </row>
    <row r="73" spans="1:9" x14ac:dyDescent="0.25">
      <c r="A73" s="70"/>
      <c r="B73" s="146"/>
      <c r="C73" s="147"/>
      <c r="D73" s="82"/>
      <c r="E73" s="82"/>
      <c r="F73" s="82"/>
      <c r="G73" s="82"/>
      <c r="H73" s="82"/>
      <c r="I73" s="82"/>
    </row>
    <row r="74" spans="1:9" x14ac:dyDescent="0.25">
      <c r="A74" s="137" t="s">
        <v>252</v>
      </c>
      <c r="B74" s="138"/>
      <c r="C74" s="142"/>
      <c r="D74" s="81">
        <f>D44+D69+D71</f>
        <v>1030226411</v>
      </c>
      <c r="E74" s="81">
        <f t="shared" ref="E74:I74" si="13">E44+E69+E71</f>
        <v>0</v>
      </c>
      <c r="F74" s="81">
        <f t="shared" si="13"/>
        <v>1030226411</v>
      </c>
      <c r="G74" s="81">
        <f t="shared" si="13"/>
        <v>294889352</v>
      </c>
      <c r="H74" s="81">
        <f t="shared" si="13"/>
        <v>294889352</v>
      </c>
      <c r="I74" s="81">
        <f t="shared" si="13"/>
        <v>-735337059.00000012</v>
      </c>
    </row>
    <row r="75" spans="1:9" x14ac:dyDescent="0.25">
      <c r="A75" s="70"/>
      <c r="B75" s="146"/>
      <c r="C75" s="147"/>
      <c r="D75" s="82"/>
      <c r="E75" s="82"/>
      <c r="F75" s="82"/>
      <c r="G75" s="82"/>
      <c r="H75" s="82"/>
      <c r="I75" s="82"/>
    </row>
    <row r="76" spans="1:9" x14ac:dyDescent="0.25">
      <c r="A76" s="67"/>
      <c r="B76" s="148" t="s">
        <v>253</v>
      </c>
      <c r="C76" s="142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49" t="s">
        <v>254</v>
      </c>
      <c r="C77" s="150"/>
      <c r="D77" s="82">
        <f>D44</f>
        <v>1030226411</v>
      </c>
      <c r="E77" s="82">
        <f t="shared" ref="E77:I77" si="14">E44</f>
        <v>0</v>
      </c>
      <c r="F77" s="82">
        <f t="shared" si="14"/>
        <v>1030226411</v>
      </c>
      <c r="G77" s="82">
        <f t="shared" si="14"/>
        <v>294889352</v>
      </c>
      <c r="H77" s="82">
        <f t="shared" si="14"/>
        <v>294889352</v>
      </c>
      <c r="I77" s="82">
        <f t="shared" si="14"/>
        <v>-735337059.00000012</v>
      </c>
    </row>
    <row r="78" spans="1:9" ht="28.5" customHeight="1" x14ac:dyDescent="0.25">
      <c r="A78" s="67"/>
      <c r="B78" s="149" t="s">
        <v>255</v>
      </c>
      <c r="C78" s="150"/>
      <c r="D78" s="82"/>
      <c r="E78" s="82"/>
      <c r="F78" s="82"/>
      <c r="G78" s="82"/>
      <c r="H78" s="82"/>
      <c r="I78" s="82"/>
    </row>
    <row r="79" spans="1:9" x14ac:dyDescent="0.25">
      <c r="A79" s="67"/>
      <c r="B79" s="148" t="s">
        <v>256</v>
      </c>
      <c r="C79" s="142"/>
      <c r="D79" s="82">
        <f>D77+D78</f>
        <v>1030226411</v>
      </c>
      <c r="E79" s="82">
        <f t="shared" ref="E79:I79" si="15">E77+E78</f>
        <v>0</v>
      </c>
      <c r="F79" s="82">
        <f t="shared" si="15"/>
        <v>1030226411</v>
      </c>
      <c r="G79" s="82">
        <f t="shared" si="15"/>
        <v>294889352</v>
      </c>
      <c r="H79" s="82">
        <f t="shared" si="15"/>
        <v>294889352</v>
      </c>
      <c r="I79" s="82">
        <f t="shared" si="15"/>
        <v>-735337059.00000012</v>
      </c>
    </row>
    <row r="80" spans="1:9" ht="15.75" thickBot="1" x14ac:dyDescent="0.3">
      <c r="A80" s="73"/>
      <c r="B80" s="144"/>
      <c r="C80" s="145"/>
      <c r="D80" s="84"/>
      <c r="E80" s="84"/>
      <c r="F80" s="84"/>
      <c r="G80" s="84"/>
      <c r="H80" s="84"/>
      <c r="I80" s="84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="110" zoomScaleNormal="110" workbookViewId="0">
      <selection activeCell="G83" sqref="G83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61" t="s">
        <v>257</v>
      </c>
      <c r="B2" s="162"/>
      <c r="C2" s="162"/>
      <c r="D2" s="162"/>
      <c r="E2" s="162"/>
      <c r="F2" s="162"/>
      <c r="G2" s="162"/>
      <c r="H2" s="163"/>
    </row>
    <row r="3" spans="1:8" x14ac:dyDescent="0.2">
      <c r="A3" s="97" t="s">
        <v>260</v>
      </c>
      <c r="B3" s="98"/>
      <c r="C3" s="98"/>
      <c r="D3" s="98"/>
      <c r="E3" s="98"/>
      <c r="F3" s="98"/>
      <c r="G3" s="98"/>
      <c r="H3" s="164"/>
    </row>
    <row r="4" spans="1:8" x14ac:dyDescent="0.2">
      <c r="A4" s="97" t="s">
        <v>43</v>
      </c>
      <c r="B4" s="98"/>
      <c r="C4" s="98"/>
      <c r="D4" s="98"/>
      <c r="E4" s="98"/>
      <c r="F4" s="98"/>
      <c r="G4" s="98"/>
      <c r="H4" s="164"/>
    </row>
    <row r="5" spans="1:8" x14ac:dyDescent="0.2">
      <c r="A5" s="97" t="s">
        <v>264</v>
      </c>
      <c r="B5" s="98"/>
      <c r="C5" s="98"/>
      <c r="D5" s="98"/>
      <c r="E5" s="98"/>
      <c r="F5" s="98"/>
      <c r="G5" s="98"/>
      <c r="H5" s="164"/>
    </row>
    <row r="6" spans="1:8" ht="12.75" thickBot="1" x14ac:dyDescent="0.25">
      <c r="A6" s="165" t="s">
        <v>1</v>
      </c>
      <c r="B6" s="166"/>
      <c r="C6" s="166"/>
      <c r="D6" s="166"/>
      <c r="E6" s="166"/>
      <c r="F6" s="166"/>
      <c r="G6" s="166"/>
      <c r="H6" s="167"/>
    </row>
    <row r="7" spans="1:8" ht="12.75" thickBot="1" x14ac:dyDescent="0.25">
      <c r="A7" s="161" t="s">
        <v>2</v>
      </c>
      <c r="B7" s="168"/>
      <c r="C7" s="170" t="s">
        <v>44</v>
      </c>
      <c r="D7" s="171"/>
      <c r="E7" s="171"/>
      <c r="F7" s="171"/>
      <c r="G7" s="172"/>
      <c r="H7" s="105" t="s">
        <v>45</v>
      </c>
    </row>
    <row r="8" spans="1:8" ht="12.75" thickBot="1" x14ac:dyDescent="0.25">
      <c r="A8" s="165"/>
      <c r="B8" s="169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6"/>
    </row>
    <row r="9" spans="1:8" x14ac:dyDescent="0.2">
      <c r="A9" s="157"/>
      <c r="B9" s="158"/>
      <c r="C9" s="52"/>
      <c r="D9" s="52"/>
      <c r="E9" s="52"/>
      <c r="F9" s="52"/>
      <c r="G9" s="52"/>
      <c r="H9" s="52"/>
    </row>
    <row r="10" spans="1:8" x14ac:dyDescent="0.2">
      <c r="A10" s="153" t="s">
        <v>48</v>
      </c>
      <c r="B10" s="154"/>
      <c r="C10" s="52">
        <f>C11+C19+C29+C39+C49+C59+C63+C72+C76</f>
        <v>1029400000.0009998</v>
      </c>
      <c r="D10" s="52">
        <f t="shared" ref="D10:G10" si="0">D11+D19+D29+D39+D49+D59+D63+D72+D76</f>
        <v>0</v>
      </c>
      <c r="E10" s="52">
        <f t="shared" si="0"/>
        <v>1029400000.0009998</v>
      </c>
      <c r="F10" s="52">
        <f t="shared" si="0"/>
        <v>228753486.08999994</v>
      </c>
      <c r="G10" s="52">
        <f t="shared" si="0"/>
        <v>223128171.66999999</v>
      </c>
      <c r="H10" s="52">
        <f>H11+H19+H29+H39+H49+H59+H63+H72+H76</f>
        <v>800646513.91099989</v>
      </c>
    </row>
    <row r="11" spans="1:8" x14ac:dyDescent="0.2">
      <c r="A11" s="153" t="s">
        <v>49</v>
      </c>
      <c r="B11" s="154"/>
      <c r="C11" s="52">
        <f>C12+C13+C14+C15+C16+C17+C18</f>
        <v>970798083.08999991</v>
      </c>
      <c r="D11" s="52">
        <f t="shared" ref="D11:H11" si="1">D12+D13+D14+D15+D16+D17+D18</f>
        <v>0</v>
      </c>
      <c r="E11" s="52">
        <f t="shared" si="1"/>
        <v>970798083.08999991</v>
      </c>
      <c r="F11" s="52">
        <f t="shared" si="1"/>
        <v>222430068.40999997</v>
      </c>
      <c r="G11" s="52">
        <f t="shared" si="1"/>
        <v>217017530.15999997</v>
      </c>
      <c r="H11" s="52">
        <f t="shared" si="1"/>
        <v>748368014.67999995</v>
      </c>
    </row>
    <row r="12" spans="1:8" x14ac:dyDescent="0.2">
      <c r="A12" s="36"/>
      <c r="B12" s="46" t="s">
        <v>50</v>
      </c>
      <c r="C12" s="53">
        <v>380939334.19999999</v>
      </c>
      <c r="D12" s="53">
        <v>0</v>
      </c>
      <c r="E12" s="53">
        <f t="shared" ref="E12:E18" si="2">C12+D12</f>
        <v>380939334.19999999</v>
      </c>
      <c r="F12" s="53">
        <v>88815069.549999997</v>
      </c>
      <c r="G12" s="53">
        <v>88815069.549999997</v>
      </c>
      <c r="H12" s="53">
        <f>E12-F12</f>
        <v>292124264.64999998</v>
      </c>
    </row>
    <row r="13" spans="1:8" x14ac:dyDescent="0.2">
      <c r="A13" s="36"/>
      <c r="B13" s="46" t="s">
        <v>51</v>
      </c>
      <c r="C13" s="53">
        <v>2248027.71</v>
      </c>
      <c r="D13" s="53">
        <v>0</v>
      </c>
      <c r="E13" s="53">
        <f t="shared" si="2"/>
        <v>2248027.71</v>
      </c>
      <c r="F13" s="53">
        <v>1225347.01</v>
      </c>
      <c r="G13" s="53">
        <v>1225347.01</v>
      </c>
      <c r="H13" s="53">
        <f t="shared" ref="H13:H75" si="3">E13-F13</f>
        <v>1022680.7</v>
      </c>
    </row>
    <row r="14" spans="1:8" x14ac:dyDescent="0.2">
      <c r="A14" s="36"/>
      <c r="B14" s="46" t="s">
        <v>52</v>
      </c>
      <c r="C14" s="53">
        <v>295155647.72000003</v>
      </c>
      <c r="D14" s="53">
        <v>0</v>
      </c>
      <c r="E14" s="53">
        <f t="shared" si="2"/>
        <v>295155647.72000003</v>
      </c>
      <c r="F14" s="53">
        <v>59782679.379999995</v>
      </c>
      <c r="G14" s="53">
        <v>59782679.379999995</v>
      </c>
      <c r="H14" s="53">
        <f t="shared" si="3"/>
        <v>235372968.34000003</v>
      </c>
    </row>
    <row r="15" spans="1:8" x14ac:dyDescent="0.2">
      <c r="A15" s="36"/>
      <c r="B15" s="46" t="s">
        <v>53</v>
      </c>
      <c r="C15" s="53">
        <v>111274638.67999999</v>
      </c>
      <c r="D15" s="53">
        <v>0</v>
      </c>
      <c r="E15" s="53">
        <f t="shared" si="2"/>
        <v>111274638.67999999</v>
      </c>
      <c r="F15" s="53">
        <v>35958174.200000003</v>
      </c>
      <c r="G15" s="53">
        <v>30545635.950000003</v>
      </c>
      <c r="H15" s="53">
        <f t="shared" si="3"/>
        <v>75316464.479999989</v>
      </c>
    </row>
    <row r="16" spans="1:8" x14ac:dyDescent="0.2">
      <c r="A16" s="36"/>
      <c r="B16" s="46" t="s">
        <v>54</v>
      </c>
      <c r="C16" s="53">
        <v>167017148.78</v>
      </c>
      <c r="D16" s="53">
        <v>0</v>
      </c>
      <c r="E16" s="53">
        <f t="shared" si="2"/>
        <v>167017148.78</v>
      </c>
      <c r="F16" s="53">
        <v>33843998.269999996</v>
      </c>
      <c r="G16" s="53">
        <v>33843998.269999996</v>
      </c>
      <c r="H16" s="53">
        <f t="shared" si="3"/>
        <v>133173150.51000001</v>
      </c>
    </row>
    <row r="17" spans="1:8" x14ac:dyDescent="0.2">
      <c r="A17" s="36"/>
      <c r="B17" s="46" t="s">
        <v>55</v>
      </c>
      <c r="C17" s="53">
        <v>0</v>
      </c>
      <c r="D17" s="53">
        <v>0</v>
      </c>
      <c r="E17" s="53">
        <f t="shared" si="2"/>
        <v>0</v>
      </c>
      <c r="F17" s="53">
        <v>0</v>
      </c>
      <c r="G17" s="53"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v>14163286</v>
      </c>
      <c r="D18" s="53">
        <v>0</v>
      </c>
      <c r="E18" s="53">
        <f t="shared" si="2"/>
        <v>14163286</v>
      </c>
      <c r="F18" s="53">
        <v>2804800</v>
      </c>
      <c r="G18" s="53">
        <v>2804800</v>
      </c>
      <c r="H18" s="53">
        <f t="shared" si="3"/>
        <v>11358486</v>
      </c>
    </row>
    <row r="19" spans="1:8" ht="12" customHeight="1" x14ac:dyDescent="0.2">
      <c r="A19" s="153" t="s">
        <v>57</v>
      </c>
      <c r="B19" s="154"/>
      <c r="C19" s="52">
        <f t="shared" ref="C19:D19" si="4">C20+C21+C22+C23+C24+C25+C26+C27+C28</f>
        <v>8188101.0810000002</v>
      </c>
      <c r="D19" s="52">
        <f t="shared" si="4"/>
        <v>0</v>
      </c>
      <c r="E19" s="52">
        <f t="shared" ref="E19:H19" si="5">E20+E21+E22+E23+E24+E25+E26+E27+E28</f>
        <v>8188101.0810000002</v>
      </c>
      <c r="F19" s="52">
        <f t="shared" si="5"/>
        <v>1695211.92</v>
      </c>
      <c r="G19" s="52">
        <f t="shared" si="5"/>
        <v>1657896.46</v>
      </c>
      <c r="H19" s="52">
        <f t="shared" si="5"/>
        <v>6492889.1610000003</v>
      </c>
    </row>
    <row r="20" spans="1:8" x14ac:dyDescent="0.2">
      <c r="A20" s="36"/>
      <c r="B20" s="46" t="s">
        <v>58</v>
      </c>
      <c r="C20" s="53">
        <v>1549733.7349999999</v>
      </c>
      <c r="D20" s="53">
        <v>0</v>
      </c>
      <c r="E20" s="53">
        <f t="shared" ref="E20:E28" si="6">C20+D20</f>
        <v>1549733.7349999999</v>
      </c>
      <c r="F20" s="53">
        <v>172591.47999999998</v>
      </c>
      <c r="G20" s="53">
        <v>135276.01999999999</v>
      </c>
      <c r="H20" s="53">
        <f t="shared" si="3"/>
        <v>1377142.2549999999</v>
      </c>
    </row>
    <row r="21" spans="1:8" x14ac:dyDescent="0.2">
      <c r="A21" s="36"/>
      <c r="B21" s="46" t="s">
        <v>59</v>
      </c>
      <c r="C21" s="53">
        <v>206000</v>
      </c>
      <c r="D21" s="53">
        <v>0</v>
      </c>
      <c r="E21" s="53">
        <f t="shared" si="6"/>
        <v>206000</v>
      </c>
      <c r="F21" s="53">
        <v>51732.100000000006</v>
      </c>
      <c r="G21" s="53">
        <v>51732.100000000006</v>
      </c>
      <c r="H21" s="53">
        <f t="shared" si="3"/>
        <v>154267.9</v>
      </c>
    </row>
    <row r="22" spans="1:8" x14ac:dyDescent="0.2">
      <c r="A22" s="36"/>
      <c r="B22" s="46" t="s">
        <v>60</v>
      </c>
      <c r="C22" s="53">
        <v>0</v>
      </c>
      <c r="D22" s="53">
        <v>0</v>
      </c>
      <c r="E22" s="53">
        <f t="shared" si="6"/>
        <v>0</v>
      </c>
      <c r="F22" s="53">
        <v>0</v>
      </c>
      <c r="G22" s="53"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v>708678.15599999996</v>
      </c>
      <c r="D23" s="53">
        <v>0</v>
      </c>
      <c r="E23" s="53">
        <f t="shared" si="6"/>
        <v>708678.15599999996</v>
      </c>
      <c r="F23" s="53">
        <v>196979.19</v>
      </c>
      <c r="G23" s="53">
        <v>196979.19</v>
      </c>
      <c r="H23" s="53">
        <f>E23-F23</f>
        <v>511698.96599999996</v>
      </c>
    </row>
    <row r="24" spans="1:8" x14ac:dyDescent="0.2">
      <c r="A24" s="36"/>
      <c r="B24" s="46" t="s">
        <v>62</v>
      </c>
      <c r="C24" s="53">
        <v>475000</v>
      </c>
      <c r="D24" s="53">
        <v>0</v>
      </c>
      <c r="E24" s="53">
        <f t="shared" si="6"/>
        <v>475000</v>
      </c>
      <c r="F24" s="53">
        <v>27505.66</v>
      </c>
      <c r="G24" s="53">
        <v>27505.66</v>
      </c>
      <c r="H24" s="53">
        <f t="shared" si="3"/>
        <v>447494.34</v>
      </c>
    </row>
    <row r="25" spans="1:8" x14ac:dyDescent="0.2">
      <c r="A25" s="36"/>
      <c r="B25" s="46" t="s">
        <v>63</v>
      </c>
      <c r="C25" s="53">
        <v>3915000</v>
      </c>
      <c r="D25" s="53">
        <v>0</v>
      </c>
      <c r="E25" s="53">
        <f t="shared" si="6"/>
        <v>3915000</v>
      </c>
      <c r="F25" s="53">
        <v>1115044.8899999999</v>
      </c>
      <c r="G25" s="53">
        <v>1115044.8899999999</v>
      </c>
      <c r="H25" s="53">
        <f t="shared" si="3"/>
        <v>2799955.1100000003</v>
      </c>
    </row>
    <row r="26" spans="1:8" x14ac:dyDescent="0.2">
      <c r="A26" s="36"/>
      <c r="B26" s="46" t="s">
        <v>64</v>
      </c>
      <c r="C26" s="53">
        <v>40000</v>
      </c>
      <c r="D26" s="53">
        <v>0</v>
      </c>
      <c r="E26" s="53">
        <f t="shared" si="6"/>
        <v>40000</v>
      </c>
      <c r="F26" s="53">
        <v>0</v>
      </c>
      <c r="G26" s="53">
        <v>0</v>
      </c>
      <c r="H26" s="53">
        <f t="shared" si="3"/>
        <v>40000</v>
      </c>
    </row>
    <row r="27" spans="1:8" x14ac:dyDescent="0.2">
      <c r="A27" s="36"/>
      <c r="B27" s="46" t="s">
        <v>65</v>
      </c>
      <c r="C27" s="53">
        <v>0</v>
      </c>
      <c r="D27" s="53">
        <v>0</v>
      </c>
      <c r="E27" s="53">
        <f t="shared" si="6"/>
        <v>0</v>
      </c>
      <c r="F27" s="53">
        <v>0</v>
      </c>
      <c r="G27" s="53"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v>1293689.19</v>
      </c>
      <c r="D28" s="53">
        <v>0</v>
      </c>
      <c r="E28" s="53">
        <f t="shared" si="6"/>
        <v>1293689.19</v>
      </c>
      <c r="F28" s="53">
        <v>131358.6</v>
      </c>
      <c r="G28" s="53">
        <v>131358.6</v>
      </c>
      <c r="H28" s="53">
        <f t="shared" si="3"/>
        <v>1162330.5899999999</v>
      </c>
    </row>
    <row r="29" spans="1:8" ht="12" customHeight="1" x14ac:dyDescent="0.2">
      <c r="A29" s="153" t="s">
        <v>67</v>
      </c>
      <c r="B29" s="154"/>
      <c r="C29" s="52">
        <f t="shared" ref="C29:H29" si="7">C30+C31+C32+C33+C34+C35+C36+C37+C38</f>
        <v>23768444.140000001</v>
      </c>
      <c r="D29" s="52">
        <f t="shared" si="7"/>
        <v>0</v>
      </c>
      <c r="E29" s="52">
        <f t="shared" si="7"/>
        <v>23768444.140000001</v>
      </c>
      <c r="F29" s="52">
        <f t="shared" ref="F29:G29" si="8">F30+F31+F32+F33+F34+F35+F36+F37+F38</f>
        <v>4628205.7600000007</v>
      </c>
      <c r="G29" s="52">
        <f t="shared" si="8"/>
        <v>4452745.05</v>
      </c>
      <c r="H29" s="52">
        <f t="shared" si="7"/>
        <v>19140238.380000003</v>
      </c>
    </row>
    <row r="30" spans="1:8" x14ac:dyDescent="0.2">
      <c r="A30" s="36"/>
      <c r="B30" s="46" t="s">
        <v>68</v>
      </c>
      <c r="C30" s="53">
        <v>6732027.6299999999</v>
      </c>
      <c r="D30" s="53">
        <v>0</v>
      </c>
      <c r="E30" s="53">
        <f t="shared" ref="E30:E38" si="9">C30+D30</f>
        <v>6732027.6299999999</v>
      </c>
      <c r="F30" s="53">
        <v>1679424.4200000002</v>
      </c>
      <c r="G30" s="53">
        <v>1532329.39</v>
      </c>
      <c r="H30" s="53">
        <f t="shared" si="3"/>
        <v>5052603.21</v>
      </c>
    </row>
    <row r="31" spans="1:8" x14ac:dyDescent="0.2">
      <c r="A31" s="36"/>
      <c r="B31" s="46" t="s">
        <v>69</v>
      </c>
      <c r="C31" s="53">
        <v>5636485.3200000003</v>
      </c>
      <c r="D31" s="53">
        <v>0</v>
      </c>
      <c r="E31" s="53">
        <f t="shared" si="9"/>
        <v>5636485.3200000003</v>
      </c>
      <c r="F31" s="53">
        <v>1400355.65</v>
      </c>
      <c r="G31" s="53">
        <v>1398650.45</v>
      </c>
      <c r="H31" s="53">
        <f t="shared" si="3"/>
        <v>4236129.67</v>
      </c>
    </row>
    <row r="32" spans="1:8" x14ac:dyDescent="0.2">
      <c r="A32" s="36"/>
      <c r="B32" s="46" t="s">
        <v>70</v>
      </c>
      <c r="C32" s="53">
        <v>3829645.65</v>
      </c>
      <c r="D32" s="53">
        <v>0</v>
      </c>
      <c r="E32" s="53">
        <f t="shared" si="9"/>
        <v>3829645.65</v>
      </c>
      <c r="F32" s="53">
        <v>284811.12</v>
      </c>
      <c r="G32" s="53">
        <v>282047.92000000004</v>
      </c>
      <c r="H32" s="53">
        <f t="shared" si="3"/>
        <v>3544834.53</v>
      </c>
    </row>
    <row r="33" spans="1:8" x14ac:dyDescent="0.2">
      <c r="A33" s="36"/>
      <c r="B33" s="46" t="s">
        <v>71</v>
      </c>
      <c r="C33" s="53">
        <v>360000</v>
      </c>
      <c r="D33" s="53">
        <v>0</v>
      </c>
      <c r="E33" s="53">
        <f t="shared" si="9"/>
        <v>360000</v>
      </c>
      <c r="F33" s="53">
        <v>330681.61</v>
      </c>
      <c r="G33" s="53">
        <v>330681.61</v>
      </c>
      <c r="H33" s="53">
        <f t="shared" si="3"/>
        <v>29318.390000000014</v>
      </c>
    </row>
    <row r="34" spans="1:8" x14ac:dyDescent="0.2">
      <c r="A34" s="36"/>
      <c r="B34" s="46" t="s">
        <v>72</v>
      </c>
      <c r="C34" s="53">
        <v>6645285.54</v>
      </c>
      <c r="D34" s="53">
        <v>0</v>
      </c>
      <c r="E34" s="53">
        <f t="shared" si="9"/>
        <v>6645285.54</v>
      </c>
      <c r="F34" s="53">
        <v>663661.84000000008</v>
      </c>
      <c r="G34" s="53">
        <v>639764.56000000006</v>
      </c>
      <c r="H34" s="53">
        <f t="shared" si="3"/>
        <v>5981623.7000000002</v>
      </c>
    </row>
    <row r="35" spans="1:8" x14ac:dyDescent="0.2">
      <c r="A35" s="36"/>
      <c r="B35" s="46" t="s">
        <v>73</v>
      </c>
      <c r="C35" s="53">
        <v>0</v>
      </c>
      <c r="D35" s="53">
        <v>0</v>
      </c>
      <c r="E35" s="53">
        <f t="shared" si="9"/>
        <v>0</v>
      </c>
      <c r="F35" s="53">
        <v>0</v>
      </c>
      <c r="G35" s="53"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v>365000</v>
      </c>
      <c r="D36" s="53">
        <v>0</v>
      </c>
      <c r="E36" s="53">
        <f t="shared" si="9"/>
        <v>365000</v>
      </c>
      <c r="F36" s="53">
        <v>205134.78999999998</v>
      </c>
      <c r="G36" s="53">
        <v>205134.78999999998</v>
      </c>
      <c r="H36" s="53">
        <f t="shared" si="3"/>
        <v>159865.21000000002</v>
      </c>
    </row>
    <row r="37" spans="1:8" x14ac:dyDescent="0.2">
      <c r="A37" s="36"/>
      <c r="B37" s="46" t="s">
        <v>75</v>
      </c>
      <c r="C37" s="53">
        <v>200000</v>
      </c>
      <c r="D37" s="53">
        <v>0</v>
      </c>
      <c r="E37" s="53">
        <f t="shared" si="9"/>
        <v>200000</v>
      </c>
      <c r="F37" s="53">
        <v>64136.33</v>
      </c>
      <c r="G37" s="53">
        <v>64136.33</v>
      </c>
      <c r="H37" s="53">
        <f t="shared" si="3"/>
        <v>135863.66999999998</v>
      </c>
    </row>
    <row r="38" spans="1:8" x14ac:dyDescent="0.2">
      <c r="A38" s="36"/>
      <c r="B38" s="46" t="s">
        <v>76</v>
      </c>
      <c r="C38" s="53">
        <v>0</v>
      </c>
      <c r="D38" s="53">
        <v>0</v>
      </c>
      <c r="E38" s="53">
        <f t="shared" si="9"/>
        <v>0</v>
      </c>
      <c r="F38" s="53">
        <v>0</v>
      </c>
      <c r="G38" s="53">
        <v>0</v>
      </c>
      <c r="H38" s="53">
        <f t="shared" si="3"/>
        <v>0</v>
      </c>
    </row>
    <row r="39" spans="1:8" ht="12" customHeight="1" x14ac:dyDescent="0.2">
      <c r="A39" s="153" t="s">
        <v>77</v>
      </c>
      <c r="B39" s="154"/>
      <c r="C39" s="52">
        <f t="shared" ref="C39:D39" si="10">C40+C41+C42+C43+C44+C45+C46+C47+C48</f>
        <v>55000</v>
      </c>
      <c r="D39" s="52">
        <f t="shared" si="10"/>
        <v>0</v>
      </c>
      <c r="E39" s="52">
        <f t="shared" ref="E39:H39" si="11">E40+E41+E42+E43+E44+E45+E46+E47+E48</f>
        <v>55000</v>
      </c>
      <c r="F39" s="52">
        <f t="shared" si="11"/>
        <v>0</v>
      </c>
      <c r="G39" s="52">
        <f t="shared" si="11"/>
        <v>0</v>
      </c>
      <c r="H39" s="52">
        <f t="shared" si="11"/>
        <v>55000</v>
      </c>
    </row>
    <row r="40" spans="1:8" x14ac:dyDescent="0.2">
      <c r="A40" s="36"/>
      <c r="B40" s="46" t="s">
        <v>78</v>
      </c>
      <c r="C40" s="53">
        <v>0</v>
      </c>
      <c r="D40" s="53">
        <v>0</v>
      </c>
      <c r="E40" s="53">
        <f t="shared" ref="E40:E42" si="12">C40+D40</f>
        <v>0</v>
      </c>
      <c r="F40" s="53">
        <v>0</v>
      </c>
      <c r="G40" s="53">
        <v>0</v>
      </c>
      <c r="H40" s="53">
        <f t="shared" si="3"/>
        <v>0</v>
      </c>
    </row>
    <row r="41" spans="1:8" x14ac:dyDescent="0.2">
      <c r="A41" s="36"/>
      <c r="B41" s="46" t="s">
        <v>79</v>
      </c>
      <c r="C41" s="53">
        <v>0</v>
      </c>
      <c r="D41" s="53">
        <v>0</v>
      </c>
      <c r="E41" s="53">
        <f t="shared" si="12"/>
        <v>0</v>
      </c>
      <c r="F41" s="53">
        <v>0</v>
      </c>
      <c r="G41" s="53"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v>0</v>
      </c>
      <c r="D42" s="53">
        <v>0</v>
      </c>
      <c r="E42" s="53">
        <f t="shared" si="12"/>
        <v>0</v>
      </c>
      <c r="F42" s="53">
        <v>0</v>
      </c>
      <c r="G42" s="53"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v>55000</v>
      </c>
      <c r="D43" s="53">
        <v>0</v>
      </c>
      <c r="E43" s="53">
        <f t="shared" ref="E43:E48" si="13">C43+D43</f>
        <v>55000</v>
      </c>
      <c r="F43" s="53">
        <v>0</v>
      </c>
      <c r="G43" s="53">
        <v>0</v>
      </c>
      <c r="H43" s="53">
        <f t="shared" si="3"/>
        <v>55000</v>
      </c>
    </row>
    <row r="44" spans="1:8" x14ac:dyDescent="0.2">
      <c r="A44" s="36"/>
      <c r="B44" s="46" t="s">
        <v>82</v>
      </c>
      <c r="C44" s="53">
        <v>0</v>
      </c>
      <c r="D44" s="53">
        <v>0</v>
      </c>
      <c r="E44" s="53">
        <f t="shared" si="13"/>
        <v>0</v>
      </c>
      <c r="F44" s="53">
        <v>0</v>
      </c>
      <c r="G44" s="53"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v>0</v>
      </c>
      <c r="D45" s="53">
        <v>0</v>
      </c>
      <c r="E45" s="53">
        <f t="shared" si="13"/>
        <v>0</v>
      </c>
      <c r="F45" s="53">
        <v>0</v>
      </c>
      <c r="G45" s="53"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v>0</v>
      </c>
      <c r="D46" s="53">
        <v>0</v>
      </c>
      <c r="E46" s="53">
        <f t="shared" si="13"/>
        <v>0</v>
      </c>
      <c r="F46" s="53">
        <v>0</v>
      </c>
      <c r="G46" s="53"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v>0</v>
      </c>
      <c r="D47" s="53">
        <v>0</v>
      </c>
      <c r="E47" s="53">
        <f t="shared" si="13"/>
        <v>0</v>
      </c>
      <c r="F47" s="53">
        <v>0</v>
      </c>
      <c r="G47" s="53"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v>0</v>
      </c>
      <c r="D48" s="53">
        <v>0</v>
      </c>
      <c r="E48" s="53">
        <f t="shared" si="13"/>
        <v>0</v>
      </c>
      <c r="F48" s="53">
        <v>0</v>
      </c>
      <c r="G48" s="53">
        <v>0</v>
      </c>
      <c r="H48" s="53">
        <f t="shared" si="3"/>
        <v>0</v>
      </c>
    </row>
    <row r="49" spans="1:8" ht="12" customHeight="1" x14ac:dyDescent="0.2">
      <c r="A49" s="153" t="s">
        <v>87</v>
      </c>
      <c r="B49" s="154"/>
      <c r="C49" s="52">
        <f t="shared" ref="C49:D49" si="14">SUM(C50:C58)</f>
        <v>21025223.014999997</v>
      </c>
      <c r="D49" s="52">
        <f t="shared" si="14"/>
        <v>0</v>
      </c>
      <c r="E49" s="52">
        <f t="shared" ref="E49:H49" si="15">SUM(E50:E58)</f>
        <v>21025223.014999997</v>
      </c>
      <c r="F49" s="52">
        <f t="shared" ref="F49:G49" si="16">SUM(F50:F58)</f>
        <v>0</v>
      </c>
      <c r="G49" s="52">
        <f t="shared" si="16"/>
        <v>0</v>
      </c>
      <c r="H49" s="52">
        <f t="shared" si="15"/>
        <v>21025223.014999997</v>
      </c>
    </row>
    <row r="50" spans="1:8" x14ac:dyDescent="0.2">
      <c r="A50" s="36"/>
      <c r="B50" s="46" t="s">
        <v>88</v>
      </c>
      <c r="C50" s="53">
        <v>19639957.399999999</v>
      </c>
      <c r="D50" s="53">
        <v>0</v>
      </c>
      <c r="E50" s="53">
        <f t="shared" ref="E50:E58" si="17">C50+D50</f>
        <v>19639957.399999999</v>
      </c>
      <c r="F50" s="53">
        <v>0</v>
      </c>
      <c r="G50" s="53">
        <v>0</v>
      </c>
      <c r="H50" s="53">
        <f t="shared" si="3"/>
        <v>19639957.399999999</v>
      </c>
    </row>
    <row r="51" spans="1:8" x14ac:dyDescent="0.2">
      <c r="A51" s="36"/>
      <c r="B51" s="46" t="s">
        <v>89</v>
      </c>
      <c r="C51" s="53">
        <v>63500</v>
      </c>
      <c r="D51" s="53">
        <v>0</v>
      </c>
      <c r="E51" s="53">
        <f t="shared" si="17"/>
        <v>63500</v>
      </c>
      <c r="F51" s="53">
        <v>0</v>
      </c>
      <c r="G51" s="53">
        <v>0</v>
      </c>
      <c r="H51" s="53">
        <f t="shared" si="3"/>
        <v>63500</v>
      </c>
    </row>
    <row r="52" spans="1:8" x14ac:dyDescent="0.2">
      <c r="A52" s="36"/>
      <c r="B52" s="46" t="s">
        <v>90</v>
      </c>
      <c r="C52" s="53">
        <v>115884</v>
      </c>
      <c r="D52" s="53">
        <v>0</v>
      </c>
      <c r="E52" s="53">
        <f t="shared" si="17"/>
        <v>115884</v>
      </c>
      <c r="F52" s="53">
        <v>0</v>
      </c>
      <c r="G52" s="53">
        <v>0</v>
      </c>
      <c r="H52" s="53">
        <f t="shared" si="3"/>
        <v>115884</v>
      </c>
    </row>
    <row r="53" spans="1:8" x14ac:dyDescent="0.2">
      <c r="A53" s="36"/>
      <c r="B53" s="46" t="s">
        <v>91</v>
      </c>
      <c r="C53" s="53">
        <v>0</v>
      </c>
      <c r="D53" s="53">
        <v>0</v>
      </c>
      <c r="E53" s="53">
        <f t="shared" si="17"/>
        <v>0</v>
      </c>
      <c r="F53" s="53">
        <v>0</v>
      </c>
      <c r="G53" s="53"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v>0</v>
      </c>
      <c r="D54" s="53">
        <v>0</v>
      </c>
      <c r="E54" s="53">
        <f t="shared" si="17"/>
        <v>0</v>
      </c>
      <c r="F54" s="53">
        <v>0</v>
      </c>
      <c r="G54" s="53"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v>1205881.615</v>
      </c>
      <c r="D55" s="53">
        <v>0</v>
      </c>
      <c r="E55" s="53">
        <f t="shared" si="17"/>
        <v>1205881.615</v>
      </c>
      <c r="F55" s="53">
        <v>0</v>
      </c>
      <c r="G55" s="53">
        <v>0</v>
      </c>
      <c r="H55" s="53">
        <f t="shared" si="3"/>
        <v>1205881.615</v>
      </c>
    </row>
    <row r="56" spans="1:8" x14ac:dyDescent="0.2">
      <c r="A56" s="36"/>
      <c r="B56" s="46" t="s">
        <v>94</v>
      </c>
      <c r="C56" s="53">
        <v>0</v>
      </c>
      <c r="D56" s="53">
        <v>0</v>
      </c>
      <c r="E56" s="53">
        <f t="shared" si="17"/>
        <v>0</v>
      </c>
      <c r="F56" s="53">
        <v>0</v>
      </c>
      <c r="G56" s="53"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v>0</v>
      </c>
      <c r="E57" s="53">
        <f t="shared" si="17"/>
        <v>0</v>
      </c>
      <c r="F57" s="53">
        <v>0</v>
      </c>
      <c r="G57" s="53"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v>0</v>
      </c>
      <c r="E58" s="53">
        <f t="shared" si="17"/>
        <v>0</v>
      </c>
      <c r="F58" s="53">
        <v>0</v>
      </c>
      <c r="G58" s="53">
        <v>0</v>
      </c>
      <c r="H58" s="53">
        <f t="shared" si="3"/>
        <v>0</v>
      </c>
    </row>
    <row r="59" spans="1:8" ht="12" customHeight="1" x14ac:dyDescent="0.2">
      <c r="A59" s="153" t="s">
        <v>97</v>
      </c>
      <c r="B59" s="154"/>
      <c r="C59" s="52">
        <f t="shared" ref="C59:D59" si="18">SUM(C60:C62)</f>
        <v>565148.67500000005</v>
      </c>
      <c r="D59" s="52">
        <f t="shared" si="18"/>
        <v>0</v>
      </c>
      <c r="E59" s="52">
        <f t="shared" ref="E59:H59" si="19">SUM(E60:E62)</f>
        <v>565148.67500000005</v>
      </c>
      <c r="F59" s="52">
        <f t="shared" si="19"/>
        <v>0</v>
      </c>
      <c r="G59" s="52">
        <f t="shared" si="19"/>
        <v>0</v>
      </c>
      <c r="H59" s="52">
        <f t="shared" si="19"/>
        <v>565148.67500000005</v>
      </c>
    </row>
    <row r="60" spans="1:8" x14ac:dyDescent="0.2">
      <c r="A60" s="36"/>
      <c r="B60" s="46" t="s">
        <v>98</v>
      </c>
      <c r="C60" s="53">
        <v>0</v>
      </c>
      <c r="D60" s="53">
        <v>0</v>
      </c>
      <c r="E60" s="53">
        <f t="shared" ref="E60:E62" si="20">C60+D60</f>
        <v>0</v>
      </c>
      <c r="F60" s="53">
        <v>0</v>
      </c>
      <c r="G60" s="53">
        <v>0</v>
      </c>
      <c r="H60" s="53">
        <f t="shared" si="3"/>
        <v>0</v>
      </c>
    </row>
    <row r="61" spans="1:8" x14ac:dyDescent="0.2">
      <c r="A61" s="36"/>
      <c r="B61" s="46" t="s">
        <v>99</v>
      </c>
      <c r="C61" s="53">
        <v>565148.67500000005</v>
      </c>
      <c r="D61" s="53">
        <f>SUM([1]COG!$D$60)</f>
        <v>0</v>
      </c>
      <c r="E61" s="53">
        <f t="shared" si="20"/>
        <v>565148.67500000005</v>
      </c>
      <c r="F61" s="53">
        <v>0</v>
      </c>
      <c r="G61" s="53">
        <v>0</v>
      </c>
      <c r="H61" s="53">
        <f t="shared" si="3"/>
        <v>565148.67500000005</v>
      </c>
    </row>
    <row r="62" spans="1:8" x14ac:dyDescent="0.2">
      <c r="A62" s="36"/>
      <c r="B62" s="46" t="s">
        <v>100</v>
      </c>
      <c r="C62" s="53">
        <v>0</v>
      </c>
      <c r="D62" s="53">
        <v>0</v>
      </c>
      <c r="E62" s="53">
        <f t="shared" si="20"/>
        <v>0</v>
      </c>
      <c r="F62" s="53">
        <v>0</v>
      </c>
      <c r="G62" s="53">
        <v>0</v>
      </c>
      <c r="H62" s="53">
        <f t="shared" si="3"/>
        <v>0</v>
      </c>
    </row>
    <row r="63" spans="1:8" ht="12" customHeight="1" x14ac:dyDescent="0.2">
      <c r="A63" s="153" t="s">
        <v>101</v>
      </c>
      <c r="B63" s="154"/>
      <c r="C63" s="52">
        <f t="shared" ref="C63:H63" si="21">SUM(C64:C71)</f>
        <v>5000000</v>
      </c>
      <c r="D63" s="52">
        <f t="shared" ref="D63" si="22">SUM(D64:D71)</f>
        <v>0</v>
      </c>
      <c r="E63" s="52">
        <f t="shared" si="21"/>
        <v>5000000</v>
      </c>
      <c r="F63" s="52">
        <f t="shared" ref="F63:G63" si="23">SUM(F64:F71)</f>
        <v>0</v>
      </c>
      <c r="G63" s="52">
        <f t="shared" si="23"/>
        <v>0</v>
      </c>
      <c r="H63" s="52">
        <f t="shared" si="21"/>
        <v>5000000</v>
      </c>
    </row>
    <row r="64" spans="1:8" x14ac:dyDescent="0.2">
      <c r="A64" s="36"/>
      <c r="B64" s="46" t="s">
        <v>102</v>
      </c>
      <c r="C64" s="53">
        <v>0</v>
      </c>
      <c r="D64" s="53">
        <v>0</v>
      </c>
      <c r="E64" s="53">
        <f t="shared" ref="E64:E71" si="24">C64+D64</f>
        <v>0</v>
      </c>
      <c r="F64" s="53">
        <v>0</v>
      </c>
      <c r="G64" s="53"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v>0</v>
      </c>
      <c r="E65" s="53">
        <f t="shared" si="24"/>
        <v>0</v>
      </c>
      <c r="F65" s="53">
        <v>0</v>
      </c>
      <c r="G65" s="53"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v>0</v>
      </c>
      <c r="E66" s="53">
        <f t="shared" si="24"/>
        <v>0</v>
      </c>
      <c r="F66" s="53">
        <v>0</v>
      </c>
      <c r="G66" s="53"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v>0</v>
      </c>
      <c r="E67" s="53">
        <f t="shared" si="24"/>
        <v>0</v>
      </c>
      <c r="F67" s="53">
        <v>0</v>
      </c>
      <c r="G67" s="53"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v>5000000</v>
      </c>
      <c r="D68" s="53">
        <v>0</v>
      </c>
      <c r="E68" s="53">
        <f t="shared" si="24"/>
        <v>5000000</v>
      </c>
      <c r="F68" s="53">
        <v>0</v>
      </c>
      <c r="G68" s="53">
        <v>0</v>
      </c>
      <c r="H68" s="53">
        <f t="shared" si="3"/>
        <v>5000000</v>
      </c>
    </row>
    <row r="69" spans="1:8" x14ac:dyDescent="0.2">
      <c r="A69" s="36"/>
      <c r="B69" s="46" t="s">
        <v>107</v>
      </c>
      <c r="C69" s="53">
        <v>0</v>
      </c>
      <c r="D69" s="53">
        <v>0</v>
      </c>
      <c r="E69" s="53">
        <f t="shared" si="24"/>
        <v>0</v>
      </c>
      <c r="F69" s="53">
        <v>0</v>
      </c>
      <c r="G69" s="53">
        <v>0</v>
      </c>
      <c r="H69" s="53">
        <f t="shared" si="3"/>
        <v>0</v>
      </c>
    </row>
    <row r="70" spans="1:8" x14ac:dyDescent="0.2">
      <c r="A70" s="36"/>
      <c r="B70" s="46" t="s">
        <v>108</v>
      </c>
      <c r="C70" s="53">
        <v>0</v>
      </c>
      <c r="D70" s="53">
        <v>0</v>
      </c>
      <c r="E70" s="53">
        <f t="shared" si="24"/>
        <v>0</v>
      </c>
      <c r="F70" s="53">
        <v>0</v>
      </c>
      <c r="G70" s="53"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v>0</v>
      </c>
      <c r="E71" s="53">
        <f t="shared" si="24"/>
        <v>0</v>
      </c>
      <c r="F71" s="53">
        <v>0</v>
      </c>
      <c r="G71" s="53">
        <v>0</v>
      </c>
      <c r="H71" s="53">
        <f t="shared" si="3"/>
        <v>0</v>
      </c>
    </row>
    <row r="72" spans="1:8" x14ac:dyDescent="0.2">
      <c r="A72" s="153" t="s">
        <v>110</v>
      </c>
      <c r="B72" s="154"/>
      <c r="C72" s="52">
        <v>0</v>
      </c>
      <c r="D72" s="52">
        <f t="shared" ref="D72:H72" si="25">SUM(D73:D75)</f>
        <v>0</v>
      </c>
      <c r="E72" s="52">
        <f t="shared" si="25"/>
        <v>0</v>
      </c>
      <c r="F72" s="52">
        <v>0</v>
      </c>
      <c r="G72" s="52">
        <v>0</v>
      </c>
      <c r="H72" s="52">
        <f t="shared" si="25"/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26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3" t="s">
        <v>114</v>
      </c>
      <c r="B76" s="154"/>
      <c r="C76" s="52">
        <v>0</v>
      </c>
      <c r="D76" s="52">
        <f t="shared" ref="D76:H76" si="27">SUM(D77:D83)</f>
        <v>0</v>
      </c>
      <c r="E76" s="52">
        <f t="shared" si="27"/>
        <v>0</v>
      </c>
      <c r="F76" s="52">
        <v>0</v>
      </c>
      <c r="G76" s="52">
        <v>0</v>
      </c>
      <c r="H76" s="52">
        <f t="shared" si="27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28">C77+D77</f>
        <v>0</v>
      </c>
      <c r="F77" s="53">
        <v>0</v>
      </c>
      <c r="G77" s="53">
        <v>0</v>
      </c>
      <c r="H77" s="53">
        <f t="shared" ref="H77:H83" si="29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28"/>
        <v>0</v>
      </c>
      <c r="F78" s="53">
        <v>0</v>
      </c>
      <c r="G78" s="53">
        <v>0</v>
      </c>
      <c r="H78" s="53">
        <f t="shared" si="29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28"/>
        <v>0</v>
      </c>
      <c r="F79" s="53">
        <v>0</v>
      </c>
      <c r="G79" s="53">
        <v>0</v>
      </c>
      <c r="H79" s="53">
        <f t="shared" si="29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28"/>
        <v>0</v>
      </c>
      <c r="F80" s="53">
        <v>0</v>
      </c>
      <c r="G80" s="53">
        <v>0</v>
      </c>
      <c r="H80" s="53">
        <f t="shared" si="29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28"/>
        <v>0</v>
      </c>
      <c r="F81" s="53">
        <v>0</v>
      </c>
      <c r="G81" s="53">
        <v>0</v>
      </c>
      <c r="H81" s="53">
        <f t="shared" si="29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28"/>
        <v>0</v>
      </c>
      <c r="F82" s="53">
        <v>0</v>
      </c>
      <c r="G82" s="53">
        <v>0</v>
      </c>
      <c r="H82" s="53">
        <f t="shared" si="29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28"/>
        <v>0</v>
      </c>
      <c r="F83" s="53">
        <v>0</v>
      </c>
      <c r="G83" s="53">
        <v>0</v>
      </c>
      <c r="H83" s="53">
        <f t="shared" si="29"/>
        <v>0</v>
      </c>
    </row>
    <row r="84" spans="1:8" ht="12.75" thickBot="1" x14ac:dyDescent="0.25">
      <c r="A84" s="159"/>
      <c r="B84" s="160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7"/>
      <c r="B86" s="158"/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</row>
    <row r="87" spans="1:8" x14ac:dyDescent="0.2">
      <c r="A87" s="153" t="s">
        <v>122</v>
      </c>
      <c r="B87" s="154"/>
      <c r="C87" s="156"/>
      <c r="D87" s="156"/>
      <c r="E87" s="156"/>
      <c r="F87" s="156"/>
      <c r="G87" s="156"/>
      <c r="H87" s="156"/>
    </row>
    <row r="88" spans="1:8" x14ac:dyDescent="0.2">
      <c r="A88" s="151" t="s">
        <v>49</v>
      </c>
      <c r="B88" s="152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51" t="s">
        <v>57</v>
      </c>
      <c r="B96" s="152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51" t="s">
        <v>67</v>
      </c>
      <c r="B106" s="152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51" t="s">
        <v>77</v>
      </c>
      <c r="B116" s="152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51" t="s">
        <v>87</v>
      </c>
      <c r="B126" s="152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51" t="s">
        <v>97</v>
      </c>
      <c r="B136" s="152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51" t="s">
        <v>101</v>
      </c>
      <c r="B140" s="152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51" t="s">
        <v>110</v>
      </c>
      <c r="B149" s="152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51" t="s">
        <v>114</v>
      </c>
      <c r="B153" s="152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3" t="s">
        <v>123</v>
      </c>
      <c r="B162" s="154"/>
      <c r="C162" s="52">
        <f>C86+C10</f>
        <v>1029400000.0009998</v>
      </c>
      <c r="D162" s="52">
        <f t="shared" ref="D162:H162" si="30">D86+D10</f>
        <v>0</v>
      </c>
      <c r="E162" s="52">
        <f t="shared" si="30"/>
        <v>1029400000.0009998</v>
      </c>
      <c r="F162" s="52">
        <f t="shared" si="30"/>
        <v>228753486.08999994</v>
      </c>
      <c r="G162" s="52">
        <f t="shared" si="30"/>
        <v>223128171.66999999</v>
      </c>
      <c r="H162" s="52">
        <f t="shared" si="30"/>
        <v>800646513.91099989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G14" sqref="G14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9" t="s">
        <v>257</v>
      </c>
      <c r="B3" s="180"/>
      <c r="C3" s="180"/>
      <c r="D3" s="180"/>
      <c r="E3" s="180"/>
      <c r="F3" s="180"/>
      <c r="G3" s="181"/>
    </row>
    <row r="4" spans="1:7" x14ac:dyDescent="0.2">
      <c r="A4" s="182" t="s">
        <v>260</v>
      </c>
      <c r="B4" s="183"/>
      <c r="C4" s="183"/>
      <c r="D4" s="183"/>
      <c r="E4" s="183"/>
      <c r="F4" s="183"/>
      <c r="G4" s="184"/>
    </row>
    <row r="5" spans="1:7" x14ac:dyDescent="0.2">
      <c r="A5" s="182" t="s">
        <v>124</v>
      </c>
      <c r="B5" s="183"/>
      <c r="C5" s="183"/>
      <c r="D5" s="183"/>
      <c r="E5" s="183"/>
      <c r="F5" s="183"/>
      <c r="G5" s="184"/>
    </row>
    <row r="6" spans="1:7" x14ac:dyDescent="0.2">
      <c r="A6" s="182" t="s">
        <v>264</v>
      </c>
      <c r="B6" s="183"/>
      <c r="C6" s="183"/>
      <c r="D6" s="183"/>
      <c r="E6" s="183"/>
      <c r="F6" s="183"/>
      <c r="G6" s="184"/>
    </row>
    <row r="7" spans="1:7" ht="12.75" thickBot="1" x14ac:dyDescent="0.25">
      <c r="A7" s="185" t="s">
        <v>1</v>
      </c>
      <c r="B7" s="186"/>
      <c r="C7" s="186"/>
      <c r="D7" s="186"/>
      <c r="E7" s="186"/>
      <c r="F7" s="186"/>
      <c r="G7" s="187"/>
    </row>
    <row r="8" spans="1:7" ht="12.75" thickBot="1" x14ac:dyDescent="0.25">
      <c r="A8" s="111" t="s">
        <v>2</v>
      </c>
      <c r="B8" s="176" t="s">
        <v>44</v>
      </c>
      <c r="C8" s="177"/>
      <c r="D8" s="177"/>
      <c r="E8" s="177"/>
      <c r="F8" s="178"/>
      <c r="G8" s="111" t="s">
        <v>45</v>
      </c>
    </row>
    <row r="9" spans="1:7" ht="24.75" thickBot="1" x14ac:dyDescent="0.25">
      <c r="A9" s="112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12"/>
    </row>
    <row r="10" spans="1:7" x14ac:dyDescent="0.2">
      <c r="A10" s="54" t="s">
        <v>127</v>
      </c>
      <c r="B10" s="174">
        <f>SUM(B12)</f>
        <v>1029400000.0009998</v>
      </c>
      <c r="C10" s="174">
        <f t="shared" ref="C10:G10" si="0">SUM(C12)</f>
        <v>0</v>
      </c>
      <c r="D10" s="174">
        <f t="shared" si="0"/>
        <v>1029400000.0009998</v>
      </c>
      <c r="E10" s="174">
        <f t="shared" si="0"/>
        <v>228753486.08999994</v>
      </c>
      <c r="F10" s="174">
        <f t="shared" si="0"/>
        <v>223128171.66999999</v>
      </c>
      <c r="G10" s="174">
        <f t="shared" si="0"/>
        <v>800646513.91099989</v>
      </c>
    </row>
    <row r="11" spans="1:7" x14ac:dyDescent="0.2">
      <c r="A11" s="54" t="s">
        <v>128</v>
      </c>
      <c r="B11" s="175"/>
      <c r="C11" s="175"/>
      <c r="D11" s="175"/>
      <c r="E11" s="175"/>
      <c r="F11" s="175"/>
      <c r="G11" s="175"/>
    </row>
    <row r="12" spans="1:7" x14ac:dyDescent="0.2">
      <c r="A12" s="55" t="s">
        <v>259</v>
      </c>
      <c r="B12" s="80">
        <v>1029400000.0009998</v>
      </c>
      <c r="C12" s="80">
        <v>0</v>
      </c>
      <c r="D12" s="80">
        <f>B12+C12</f>
        <v>1029400000.0009998</v>
      </c>
      <c r="E12" s="80">
        <v>228753486.08999994</v>
      </c>
      <c r="F12" s="80">
        <v>223128171.66999999</v>
      </c>
      <c r="G12" s="80">
        <f>D12-E12</f>
        <v>800646513.91099989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</row>
    <row r="22" spans="1:7" x14ac:dyDescent="0.2">
      <c r="A22" s="56" t="s">
        <v>138</v>
      </c>
      <c r="B22" s="173"/>
      <c r="C22" s="173"/>
      <c r="D22" s="173"/>
      <c r="E22" s="173"/>
      <c r="F22" s="173"/>
      <c r="G22" s="173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1029400000.0009998</v>
      </c>
      <c r="C32" s="77">
        <f t="shared" ref="C32:G32" si="1">C21+C10</f>
        <v>0</v>
      </c>
      <c r="D32" s="77">
        <f t="shared" si="1"/>
        <v>1029400000.0009998</v>
      </c>
      <c r="E32" s="77">
        <f t="shared" si="1"/>
        <v>228753486.08999994</v>
      </c>
      <c r="F32" s="77">
        <f t="shared" si="1"/>
        <v>223128171.66999999</v>
      </c>
      <c r="G32" s="77">
        <f t="shared" si="1"/>
        <v>800646513.91099989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F15" sqref="F15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61" t="s">
        <v>257</v>
      </c>
      <c r="B2" s="162"/>
      <c r="C2" s="162"/>
      <c r="D2" s="162"/>
      <c r="E2" s="162"/>
      <c r="F2" s="162"/>
      <c r="G2" s="162"/>
      <c r="H2" s="163"/>
    </row>
    <row r="3" spans="1:8" x14ac:dyDescent="0.2">
      <c r="A3" s="97" t="s">
        <v>260</v>
      </c>
      <c r="B3" s="98"/>
      <c r="C3" s="98"/>
      <c r="D3" s="98"/>
      <c r="E3" s="98"/>
      <c r="F3" s="98"/>
      <c r="G3" s="98"/>
      <c r="H3" s="164"/>
    </row>
    <row r="4" spans="1:8" x14ac:dyDescent="0.2">
      <c r="A4" s="97" t="s">
        <v>139</v>
      </c>
      <c r="B4" s="98"/>
      <c r="C4" s="98"/>
      <c r="D4" s="98"/>
      <c r="E4" s="98"/>
      <c r="F4" s="98"/>
      <c r="G4" s="98"/>
      <c r="H4" s="164"/>
    </row>
    <row r="5" spans="1:8" x14ac:dyDescent="0.2">
      <c r="A5" s="97" t="s">
        <v>264</v>
      </c>
      <c r="B5" s="98"/>
      <c r="C5" s="98"/>
      <c r="D5" s="98"/>
      <c r="E5" s="98"/>
      <c r="F5" s="98"/>
      <c r="G5" s="98"/>
      <c r="H5" s="164"/>
    </row>
    <row r="6" spans="1:8" ht="12.75" thickBot="1" x14ac:dyDescent="0.25">
      <c r="A6" s="165" t="s">
        <v>1</v>
      </c>
      <c r="B6" s="166"/>
      <c r="C6" s="166"/>
      <c r="D6" s="166"/>
      <c r="E6" s="166"/>
      <c r="F6" s="166"/>
      <c r="G6" s="166"/>
      <c r="H6" s="167"/>
    </row>
    <row r="7" spans="1:8" ht="12.75" thickBot="1" x14ac:dyDescent="0.25">
      <c r="A7" s="161" t="s">
        <v>2</v>
      </c>
      <c r="B7" s="168"/>
      <c r="C7" s="176" t="s">
        <v>44</v>
      </c>
      <c r="D7" s="177"/>
      <c r="E7" s="177"/>
      <c r="F7" s="177"/>
      <c r="G7" s="178"/>
      <c r="H7" s="111" t="s">
        <v>45</v>
      </c>
    </row>
    <row r="8" spans="1:8" ht="24.75" thickBot="1" x14ac:dyDescent="0.25">
      <c r="A8" s="165"/>
      <c r="B8" s="169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12"/>
    </row>
    <row r="9" spans="1:8" x14ac:dyDescent="0.2">
      <c r="A9" s="188"/>
      <c r="B9" s="189"/>
      <c r="C9" s="34"/>
      <c r="D9" s="34"/>
      <c r="E9" s="34"/>
      <c r="F9" s="34"/>
      <c r="G9" s="34"/>
      <c r="H9" s="34"/>
    </row>
    <row r="10" spans="1:8" ht="16.5" customHeight="1" x14ac:dyDescent="0.2">
      <c r="A10" s="190" t="s">
        <v>140</v>
      </c>
      <c r="B10" s="191"/>
      <c r="C10" s="77">
        <f>C11</f>
        <v>1029400000.0009998</v>
      </c>
      <c r="D10" s="77">
        <f t="shared" ref="D10:H10" si="0">D11</f>
        <v>0</v>
      </c>
      <c r="E10" s="77">
        <f t="shared" si="0"/>
        <v>1029400000.0009998</v>
      </c>
      <c r="F10" s="77">
        <f t="shared" si="0"/>
        <v>228753486.08999994</v>
      </c>
      <c r="G10" s="77">
        <f t="shared" si="0"/>
        <v>223128171.66999999</v>
      </c>
      <c r="H10" s="77">
        <f t="shared" si="0"/>
        <v>800646513.91099989</v>
      </c>
    </row>
    <row r="11" spans="1:8" x14ac:dyDescent="0.2">
      <c r="A11" s="153" t="s">
        <v>141</v>
      </c>
      <c r="B11" s="154"/>
      <c r="C11" s="78">
        <f>C12+C13+C14+C15+C16+C17+C18+C19</f>
        <v>1029400000.0009998</v>
      </c>
      <c r="D11" s="78">
        <f t="shared" ref="D11:H11" si="1">D12+D13+D14+D15+D16+D17+D18+D19</f>
        <v>0</v>
      </c>
      <c r="E11" s="78">
        <f t="shared" si="1"/>
        <v>1029400000.0009998</v>
      </c>
      <c r="F11" s="78">
        <f t="shared" si="1"/>
        <v>228753486.08999994</v>
      </c>
      <c r="G11" s="78">
        <f t="shared" si="1"/>
        <v>223128171.66999999</v>
      </c>
      <c r="H11" s="78">
        <f t="shared" si="1"/>
        <v>800646513.91099989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79">
        <v>1029400000.0009998</v>
      </c>
      <c r="D13" s="79">
        <v>0</v>
      </c>
      <c r="E13" s="79">
        <f>C13+D13</f>
        <v>1029400000.0009998</v>
      </c>
      <c r="F13" s="79">
        <v>228753486.08999994</v>
      </c>
      <c r="G13" s="79">
        <v>223128171.66999999</v>
      </c>
      <c r="H13" s="79">
        <f>E13-F13</f>
        <v>800646513.91099989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3" t="s">
        <v>150</v>
      </c>
      <c r="B21" s="154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3" t="s">
        <v>158</v>
      </c>
      <c r="B30" s="154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3" t="s">
        <v>168</v>
      </c>
      <c r="B41" s="154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3" t="s">
        <v>173</v>
      </c>
      <c r="B47" s="154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3" t="s">
        <v>141</v>
      </c>
      <c r="B48" s="154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3" t="s">
        <v>150</v>
      </c>
      <c r="B58" s="154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3" t="s">
        <v>158</v>
      </c>
      <c r="B67" s="154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3" t="s">
        <v>168</v>
      </c>
      <c r="B78" s="154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3" t="s">
        <v>123</v>
      </c>
      <c r="B84" s="154"/>
      <c r="C84" s="78">
        <f>C47+C10</f>
        <v>1029400000.0009998</v>
      </c>
      <c r="D84" s="78">
        <f t="shared" ref="D84:H84" si="12">D47+D10</f>
        <v>0</v>
      </c>
      <c r="E84" s="78">
        <f t="shared" si="12"/>
        <v>1029400000.0009998</v>
      </c>
      <c r="F84" s="78">
        <f t="shared" si="12"/>
        <v>228753486.08999994</v>
      </c>
      <c r="G84" s="78">
        <f t="shared" si="12"/>
        <v>223128171.66999999</v>
      </c>
      <c r="H84" s="78">
        <f t="shared" si="12"/>
        <v>800646513.91099989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G11" sqref="G11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61" t="s">
        <v>257</v>
      </c>
      <c r="B3" s="162"/>
      <c r="C3" s="162"/>
      <c r="D3" s="162"/>
      <c r="E3" s="162"/>
      <c r="F3" s="162"/>
      <c r="G3" s="163"/>
    </row>
    <row r="4" spans="1:7" x14ac:dyDescent="0.2">
      <c r="A4" s="97" t="s">
        <v>260</v>
      </c>
      <c r="B4" s="98"/>
      <c r="C4" s="98"/>
      <c r="D4" s="98"/>
      <c r="E4" s="98"/>
      <c r="F4" s="98"/>
      <c r="G4" s="164"/>
    </row>
    <row r="5" spans="1:7" x14ac:dyDescent="0.2">
      <c r="A5" s="97" t="s">
        <v>174</v>
      </c>
      <c r="B5" s="98"/>
      <c r="C5" s="98"/>
      <c r="D5" s="98"/>
      <c r="E5" s="98"/>
      <c r="F5" s="98"/>
      <c r="G5" s="164"/>
    </row>
    <row r="6" spans="1:7" x14ac:dyDescent="0.2">
      <c r="A6" s="97" t="s">
        <v>264</v>
      </c>
      <c r="B6" s="98"/>
      <c r="C6" s="98"/>
      <c r="D6" s="98"/>
      <c r="E6" s="98"/>
      <c r="F6" s="98"/>
      <c r="G6" s="164"/>
    </row>
    <row r="7" spans="1:7" ht="12.75" thickBot="1" x14ac:dyDescent="0.25">
      <c r="A7" s="165" t="s">
        <v>1</v>
      </c>
      <c r="B7" s="166"/>
      <c r="C7" s="166"/>
      <c r="D7" s="166"/>
      <c r="E7" s="166"/>
      <c r="F7" s="166"/>
      <c r="G7" s="167"/>
    </row>
    <row r="8" spans="1:7" ht="12.75" thickBot="1" x14ac:dyDescent="0.25">
      <c r="A8" s="105" t="s">
        <v>2</v>
      </c>
      <c r="B8" s="176" t="s">
        <v>44</v>
      </c>
      <c r="C8" s="177"/>
      <c r="D8" s="177"/>
      <c r="E8" s="177"/>
      <c r="F8" s="178"/>
      <c r="G8" s="111" t="s">
        <v>45</v>
      </c>
    </row>
    <row r="9" spans="1:7" ht="24.75" thickBot="1" x14ac:dyDescent="0.25">
      <c r="A9" s="106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12"/>
    </row>
    <row r="10" spans="1:7" x14ac:dyDescent="0.2">
      <c r="A10" s="60" t="s">
        <v>176</v>
      </c>
      <c r="B10" s="75">
        <f>B11+B12+B13+B16+B17+B20</f>
        <v>970798083.08999991</v>
      </c>
      <c r="C10" s="75">
        <f t="shared" ref="C10:G10" si="0">C11+C12+C13+C16+C17+C20</f>
        <v>0</v>
      </c>
      <c r="D10" s="75">
        <f t="shared" si="0"/>
        <v>970798083.08999991</v>
      </c>
      <c r="E10" s="75">
        <f t="shared" si="0"/>
        <v>222430068.40999997</v>
      </c>
      <c r="F10" s="75">
        <f t="shared" si="0"/>
        <v>217017530.15999997</v>
      </c>
      <c r="G10" s="75">
        <f t="shared" si="0"/>
        <v>748368014.67999995</v>
      </c>
    </row>
    <row r="11" spans="1:7" x14ac:dyDescent="0.2">
      <c r="A11" s="61" t="s">
        <v>177</v>
      </c>
      <c r="B11" s="76">
        <v>970798083.08999991</v>
      </c>
      <c r="C11" s="76">
        <v>0</v>
      </c>
      <c r="D11" s="76">
        <f>B11+C11</f>
        <v>970798083.08999991</v>
      </c>
      <c r="E11" s="76">
        <v>222430068.40999997</v>
      </c>
      <c r="F11" s="76">
        <v>217017530.15999997</v>
      </c>
      <c r="G11" s="76">
        <f>D11-E11</f>
        <v>748368014.67999995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970798083.08999991</v>
      </c>
      <c r="C33" s="75">
        <f t="shared" ref="C33:G33" si="1">C22+C10</f>
        <v>0</v>
      </c>
      <c r="D33" s="75">
        <f t="shared" si="1"/>
        <v>970798083.08999991</v>
      </c>
      <c r="E33" s="75">
        <f t="shared" si="1"/>
        <v>222430068.40999997</v>
      </c>
      <c r="F33" s="75">
        <f t="shared" si="1"/>
        <v>217017530.15999997</v>
      </c>
      <c r="G33" s="75">
        <f t="shared" si="1"/>
        <v>748368014.67999995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2021-04-27T16:10:35Z</cp:lastPrinted>
  <dcterms:created xsi:type="dcterms:W3CDTF">2017-01-24T00:42:56Z</dcterms:created>
  <dcterms:modified xsi:type="dcterms:W3CDTF">2021-04-29T19:02:40Z</dcterms:modified>
</cp:coreProperties>
</file>