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OG_PARTIDA_ESPECIFICA" sheetId="1" r:id="rId1"/>
  </sheets>
  <definedNames>
    <definedName name="_xlnm.Print_Area" localSheetId="0">COG_PARTIDA_ESPECIFICA!$A$10:$J$310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45621"/>
</workbook>
</file>

<file path=xl/calcChain.xml><?xml version="1.0" encoding="utf-8"?>
<calcChain xmlns="http://schemas.openxmlformats.org/spreadsheetml/2006/main">
  <c r="G298" i="1" l="1"/>
  <c r="J298" i="1" s="1"/>
  <c r="J297" i="1" s="1"/>
  <c r="J296" i="1" s="1"/>
  <c r="J295" i="1" s="1"/>
  <c r="I297" i="1"/>
  <c r="H297" i="1"/>
  <c r="H296" i="1" s="1"/>
  <c r="H295" i="1" s="1"/>
  <c r="F297" i="1"/>
  <c r="E297" i="1"/>
  <c r="I296" i="1"/>
  <c r="I295" i="1" s="1"/>
  <c r="F296" i="1"/>
  <c r="E296" i="1"/>
  <c r="E295" i="1" s="1"/>
  <c r="F295" i="1"/>
  <c r="G293" i="1"/>
  <c r="J293" i="1" s="1"/>
  <c r="J292" i="1" s="1"/>
  <c r="I292" i="1"/>
  <c r="I289" i="1" s="1"/>
  <c r="H292" i="1"/>
  <c r="H289" i="1" s="1"/>
  <c r="G292" i="1"/>
  <c r="F292" i="1"/>
  <c r="E292" i="1"/>
  <c r="G291" i="1"/>
  <c r="J291" i="1" s="1"/>
  <c r="J290" i="1" s="1"/>
  <c r="J289" i="1" s="1"/>
  <c r="I290" i="1"/>
  <c r="H290" i="1"/>
  <c r="G290" i="1"/>
  <c r="E290" i="1"/>
  <c r="E289" i="1" s="1"/>
  <c r="G289" i="1"/>
  <c r="F289" i="1"/>
  <c r="G288" i="1"/>
  <c r="J288" i="1" s="1"/>
  <c r="J287" i="1" s="1"/>
  <c r="J286" i="1" s="1"/>
  <c r="I287" i="1"/>
  <c r="H287" i="1"/>
  <c r="H286" i="1" s="1"/>
  <c r="H285" i="1" s="1"/>
  <c r="F287" i="1"/>
  <c r="E287" i="1"/>
  <c r="I286" i="1"/>
  <c r="F286" i="1"/>
  <c r="E286" i="1"/>
  <c r="E285" i="1" s="1"/>
  <c r="F285" i="1"/>
  <c r="G283" i="1"/>
  <c r="J283" i="1" s="1"/>
  <c r="J282" i="1" s="1"/>
  <c r="I282" i="1"/>
  <c r="H282" i="1"/>
  <c r="F282" i="1"/>
  <c r="E282" i="1"/>
  <c r="G281" i="1"/>
  <c r="J281" i="1" s="1"/>
  <c r="J280" i="1" s="1"/>
  <c r="I280" i="1"/>
  <c r="H280" i="1"/>
  <c r="F280" i="1"/>
  <c r="E280" i="1"/>
  <c r="G279" i="1"/>
  <c r="J279" i="1" s="1"/>
  <c r="J278" i="1" s="1"/>
  <c r="I278" i="1"/>
  <c r="I275" i="1" s="1"/>
  <c r="H278" i="1"/>
  <c r="H275" i="1" s="1"/>
  <c r="F278" i="1"/>
  <c r="E278" i="1"/>
  <c r="E275" i="1" s="1"/>
  <c r="G277" i="1"/>
  <c r="J277" i="1" s="1"/>
  <c r="J276" i="1" s="1"/>
  <c r="I276" i="1"/>
  <c r="H276" i="1"/>
  <c r="F276" i="1"/>
  <c r="F275" i="1" s="1"/>
  <c r="E276" i="1"/>
  <c r="G274" i="1"/>
  <c r="J274" i="1" s="1"/>
  <c r="J273" i="1" s="1"/>
  <c r="J272" i="1" s="1"/>
  <c r="I273" i="1"/>
  <c r="I272" i="1" s="1"/>
  <c r="H273" i="1"/>
  <c r="F273" i="1"/>
  <c r="F272" i="1" s="1"/>
  <c r="E273" i="1"/>
  <c r="E272" i="1" s="1"/>
  <c r="H272" i="1"/>
  <c r="G271" i="1"/>
  <c r="J271" i="1" s="1"/>
  <c r="J270" i="1" s="1"/>
  <c r="I270" i="1"/>
  <c r="H270" i="1"/>
  <c r="F270" i="1"/>
  <c r="F268" i="1" s="1"/>
  <c r="F267" i="1" s="1"/>
  <c r="E270" i="1"/>
  <c r="G269" i="1"/>
  <c r="J269" i="1" s="1"/>
  <c r="I268" i="1"/>
  <c r="H268" i="1"/>
  <c r="H267" i="1" s="1"/>
  <c r="E268" i="1"/>
  <c r="I267" i="1"/>
  <c r="E267" i="1"/>
  <c r="G266" i="1"/>
  <c r="J266" i="1" s="1"/>
  <c r="J265" i="1" s="1"/>
  <c r="I265" i="1"/>
  <c r="H265" i="1"/>
  <c r="H262" i="1" s="1"/>
  <c r="G265" i="1"/>
  <c r="F265" i="1"/>
  <c r="E265" i="1"/>
  <c r="G264" i="1"/>
  <c r="J264" i="1" s="1"/>
  <c r="J263" i="1" s="1"/>
  <c r="J262" i="1" s="1"/>
  <c r="I263" i="1"/>
  <c r="I262" i="1" s="1"/>
  <c r="H263" i="1"/>
  <c r="F263" i="1"/>
  <c r="E263" i="1"/>
  <c r="E262" i="1" s="1"/>
  <c r="F262" i="1"/>
  <c r="G261" i="1"/>
  <c r="J261" i="1" s="1"/>
  <c r="J260" i="1" s="1"/>
  <c r="I260" i="1"/>
  <c r="H260" i="1"/>
  <c r="G260" i="1"/>
  <c r="F260" i="1"/>
  <c r="E260" i="1"/>
  <c r="J259" i="1"/>
  <c r="G259" i="1"/>
  <c r="G258" i="1"/>
  <c r="J258" i="1" s="1"/>
  <c r="G257" i="1"/>
  <c r="J257" i="1" s="1"/>
  <c r="I256" i="1"/>
  <c r="H256" i="1"/>
  <c r="G256" i="1"/>
  <c r="F256" i="1"/>
  <c r="E256" i="1"/>
  <c r="G255" i="1"/>
  <c r="J255" i="1" s="1"/>
  <c r="J254" i="1" s="1"/>
  <c r="I254" i="1"/>
  <c r="H254" i="1"/>
  <c r="H253" i="1" s="1"/>
  <c r="H252" i="1" s="1"/>
  <c r="F254" i="1"/>
  <c r="E254" i="1"/>
  <c r="I253" i="1"/>
  <c r="F253" i="1"/>
  <c r="E253" i="1"/>
  <c r="G250" i="1"/>
  <c r="J250" i="1" s="1"/>
  <c r="J249" i="1" s="1"/>
  <c r="J248" i="1" s="1"/>
  <c r="I249" i="1"/>
  <c r="I248" i="1" s="1"/>
  <c r="H249" i="1"/>
  <c r="G249" i="1"/>
  <c r="F249" i="1"/>
  <c r="E249" i="1"/>
  <c r="E248" i="1" s="1"/>
  <c r="H248" i="1"/>
  <c r="G248" i="1"/>
  <c r="F248" i="1"/>
  <c r="G247" i="1"/>
  <c r="J247" i="1" s="1"/>
  <c r="J246" i="1" s="1"/>
  <c r="J245" i="1" s="1"/>
  <c r="I246" i="1"/>
  <c r="H246" i="1"/>
  <c r="G246" i="1"/>
  <c r="G245" i="1" s="1"/>
  <c r="G244" i="1" s="1"/>
  <c r="F246" i="1"/>
  <c r="F245" i="1" s="1"/>
  <c r="F244" i="1" s="1"/>
  <c r="E246" i="1"/>
  <c r="I245" i="1"/>
  <c r="H245" i="1"/>
  <c r="E245" i="1"/>
  <c r="H244" i="1"/>
  <c r="G242" i="1"/>
  <c r="J242" i="1" s="1"/>
  <c r="J241" i="1" s="1"/>
  <c r="I241" i="1"/>
  <c r="H241" i="1"/>
  <c r="F241" i="1"/>
  <c r="E241" i="1"/>
  <c r="J240" i="1"/>
  <c r="J239" i="1" s="1"/>
  <c r="I239" i="1"/>
  <c r="H239" i="1"/>
  <c r="G239" i="1"/>
  <c r="F239" i="1"/>
  <c r="F238" i="1" s="1"/>
  <c r="E239" i="1"/>
  <c r="I238" i="1"/>
  <c r="H238" i="1"/>
  <c r="E238" i="1"/>
  <c r="J237" i="1"/>
  <c r="G236" i="1"/>
  <c r="J236" i="1" s="1"/>
  <c r="I235" i="1"/>
  <c r="H235" i="1"/>
  <c r="G235" i="1"/>
  <c r="G234" i="1" s="1"/>
  <c r="F235" i="1"/>
  <c r="E235" i="1"/>
  <c r="I234" i="1"/>
  <c r="H234" i="1"/>
  <c r="F234" i="1"/>
  <c r="E234" i="1"/>
  <c r="G233" i="1"/>
  <c r="J233" i="1" s="1"/>
  <c r="G232" i="1"/>
  <c r="J232" i="1" s="1"/>
  <c r="I231" i="1"/>
  <c r="H231" i="1"/>
  <c r="G231" i="1"/>
  <c r="F231" i="1"/>
  <c r="E231" i="1"/>
  <c r="G230" i="1"/>
  <c r="J230" i="1" s="1"/>
  <c r="G229" i="1"/>
  <c r="J229" i="1" s="1"/>
  <c r="I228" i="1"/>
  <c r="H228" i="1"/>
  <c r="F228" i="1"/>
  <c r="E228" i="1"/>
  <c r="G227" i="1"/>
  <c r="J227" i="1" s="1"/>
  <c r="G226" i="1"/>
  <c r="J226" i="1" s="1"/>
  <c r="I225" i="1"/>
  <c r="H225" i="1"/>
  <c r="G225" i="1"/>
  <c r="F225" i="1"/>
  <c r="E225" i="1"/>
  <c r="G224" i="1"/>
  <c r="J224" i="1" s="1"/>
  <c r="G223" i="1"/>
  <c r="J223" i="1" s="1"/>
  <c r="I222" i="1"/>
  <c r="H222" i="1"/>
  <c r="G222" i="1"/>
  <c r="F222" i="1"/>
  <c r="E222" i="1"/>
  <c r="G221" i="1"/>
  <c r="J221" i="1" s="1"/>
  <c r="J220" i="1" s="1"/>
  <c r="I220" i="1"/>
  <c r="I219" i="1" s="1"/>
  <c r="H220" i="1"/>
  <c r="H219" i="1" s="1"/>
  <c r="F220" i="1"/>
  <c r="E220" i="1"/>
  <c r="E219" i="1" s="1"/>
  <c r="F219" i="1"/>
  <c r="G218" i="1"/>
  <c r="J218" i="1" s="1"/>
  <c r="J217" i="1" s="1"/>
  <c r="J216" i="1" s="1"/>
  <c r="I217" i="1"/>
  <c r="H217" i="1"/>
  <c r="H216" i="1" s="1"/>
  <c r="G217" i="1"/>
  <c r="G216" i="1" s="1"/>
  <c r="F217" i="1"/>
  <c r="F216" i="1" s="1"/>
  <c r="E217" i="1"/>
  <c r="I216" i="1"/>
  <c r="E216" i="1"/>
  <c r="J215" i="1"/>
  <c r="G215" i="1"/>
  <c r="G214" i="1"/>
  <c r="J214" i="1" s="1"/>
  <c r="I213" i="1"/>
  <c r="H213" i="1"/>
  <c r="G213" i="1"/>
  <c r="F213" i="1"/>
  <c r="E213" i="1"/>
  <c r="J212" i="1"/>
  <c r="G212" i="1"/>
  <c r="G211" i="1"/>
  <c r="J211" i="1" s="1"/>
  <c r="G210" i="1"/>
  <c r="J210" i="1" s="1"/>
  <c r="J209" i="1" s="1"/>
  <c r="I209" i="1"/>
  <c r="H209" i="1"/>
  <c r="F209" i="1"/>
  <c r="E209" i="1"/>
  <c r="G208" i="1"/>
  <c r="J208" i="1" s="1"/>
  <c r="G207" i="1"/>
  <c r="J207" i="1" s="1"/>
  <c r="G206" i="1"/>
  <c r="J206" i="1" s="1"/>
  <c r="G205" i="1"/>
  <c r="J205" i="1" s="1"/>
  <c r="J204" i="1" s="1"/>
  <c r="I204" i="1"/>
  <c r="H204" i="1"/>
  <c r="G204" i="1"/>
  <c r="F204" i="1"/>
  <c r="E204" i="1"/>
  <c r="G203" i="1"/>
  <c r="J203" i="1" s="1"/>
  <c r="J202" i="1" s="1"/>
  <c r="I202" i="1"/>
  <c r="H202" i="1"/>
  <c r="G202" i="1"/>
  <c r="F202" i="1"/>
  <c r="E202" i="1"/>
  <c r="J201" i="1"/>
  <c r="J200" i="1" s="1"/>
  <c r="G201" i="1"/>
  <c r="I200" i="1"/>
  <c r="H200" i="1"/>
  <c r="G200" i="1"/>
  <c r="F200" i="1"/>
  <c r="E200" i="1"/>
  <c r="G199" i="1"/>
  <c r="J199" i="1" s="1"/>
  <c r="J198" i="1" s="1"/>
  <c r="I198" i="1"/>
  <c r="H198" i="1"/>
  <c r="F198" i="1"/>
  <c r="E198" i="1"/>
  <c r="G197" i="1"/>
  <c r="J197" i="1" s="1"/>
  <c r="J196" i="1" s="1"/>
  <c r="I196" i="1"/>
  <c r="H196" i="1"/>
  <c r="H193" i="1" s="1"/>
  <c r="G196" i="1"/>
  <c r="F196" i="1"/>
  <c r="E196" i="1"/>
  <c r="G195" i="1"/>
  <c r="J195" i="1" s="1"/>
  <c r="J194" i="1" s="1"/>
  <c r="I194" i="1"/>
  <c r="I193" i="1" s="1"/>
  <c r="H194" i="1"/>
  <c r="F194" i="1"/>
  <c r="F193" i="1" s="1"/>
  <c r="E194" i="1"/>
  <c r="E193" i="1" s="1"/>
  <c r="G192" i="1"/>
  <c r="J192" i="1" s="1"/>
  <c r="J191" i="1" s="1"/>
  <c r="I191" i="1"/>
  <c r="H191" i="1"/>
  <c r="G191" i="1"/>
  <c r="F191" i="1"/>
  <c r="E191" i="1"/>
  <c r="G190" i="1"/>
  <c r="J190" i="1" s="1"/>
  <c r="J189" i="1" s="1"/>
  <c r="I189" i="1"/>
  <c r="H189" i="1"/>
  <c r="G189" i="1"/>
  <c r="F189" i="1"/>
  <c r="F183" i="1" s="1"/>
  <c r="E189" i="1"/>
  <c r="G188" i="1"/>
  <c r="J188" i="1" s="1"/>
  <c r="J187" i="1" s="1"/>
  <c r="I187" i="1"/>
  <c r="H187" i="1"/>
  <c r="G187" i="1"/>
  <c r="F187" i="1"/>
  <c r="E187" i="1"/>
  <c r="J186" i="1"/>
  <c r="G186" i="1"/>
  <c r="G185" i="1"/>
  <c r="J185" i="1" s="1"/>
  <c r="I184" i="1"/>
  <c r="H184" i="1"/>
  <c r="H183" i="1" s="1"/>
  <c r="F184" i="1"/>
  <c r="E184" i="1"/>
  <c r="I183" i="1"/>
  <c r="E183" i="1"/>
  <c r="G182" i="1"/>
  <c r="J182" i="1" s="1"/>
  <c r="J181" i="1" s="1"/>
  <c r="I181" i="1"/>
  <c r="H181" i="1"/>
  <c r="G181" i="1"/>
  <c r="F181" i="1"/>
  <c r="E181" i="1"/>
  <c r="G180" i="1"/>
  <c r="G179" i="1"/>
  <c r="J179" i="1" s="1"/>
  <c r="G178" i="1"/>
  <c r="J178" i="1" s="1"/>
  <c r="I177" i="1"/>
  <c r="H177" i="1"/>
  <c r="F177" i="1"/>
  <c r="E177" i="1"/>
  <c r="G176" i="1"/>
  <c r="J176" i="1" s="1"/>
  <c r="J175" i="1" s="1"/>
  <c r="I175" i="1"/>
  <c r="H175" i="1"/>
  <c r="G175" i="1"/>
  <c r="F175" i="1"/>
  <c r="E175" i="1"/>
  <c r="G174" i="1"/>
  <c r="J174" i="1" s="1"/>
  <c r="J173" i="1" s="1"/>
  <c r="I173" i="1"/>
  <c r="I168" i="1" s="1"/>
  <c r="I143" i="1" s="1"/>
  <c r="H173" i="1"/>
  <c r="F173" i="1"/>
  <c r="E173" i="1"/>
  <c r="E168" i="1" s="1"/>
  <c r="G172" i="1"/>
  <c r="J172" i="1" s="1"/>
  <c r="J171" i="1" s="1"/>
  <c r="I171" i="1"/>
  <c r="H171" i="1"/>
  <c r="G171" i="1"/>
  <c r="F171" i="1"/>
  <c r="E171" i="1"/>
  <c r="G170" i="1"/>
  <c r="J170" i="1" s="1"/>
  <c r="J169" i="1" s="1"/>
  <c r="I169" i="1"/>
  <c r="H169" i="1"/>
  <c r="G169" i="1"/>
  <c r="F169" i="1"/>
  <c r="E169" i="1"/>
  <c r="H168" i="1"/>
  <c r="F168" i="1"/>
  <c r="G167" i="1"/>
  <c r="J167" i="1" s="1"/>
  <c r="J166" i="1" s="1"/>
  <c r="I166" i="1"/>
  <c r="H166" i="1"/>
  <c r="G166" i="1"/>
  <c r="F166" i="1"/>
  <c r="E166" i="1"/>
  <c r="J165" i="1"/>
  <c r="J164" i="1" s="1"/>
  <c r="G165" i="1"/>
  <c r="I164" i="1"/>
  <c r="H164" i="1"/>
  <c r="G164" i="1"/>
  <c r="F164" i="1"/>
  <c r="E164" i="1"/>
  <c r="G163" i="1"/>
  <c r="J163" i="1" s="1"/>
  <c r="J162" i="1" s="1"/>
  <c r="I162" i="1"/>
  <c r="H162" i="1"/>
  <c r="F162" i="1"/>
  <c r="F159" i="1" s="1"/>
  <c r="E162" i="1"/>
  <c r="G161" i="1"/>
  <c r="J161" i="1" s="1"/>
  <c r="J160" i="1" s="1"/>
  <c r="I160" i="1"/>
  <c r="H160" i="1"/>
  <c r="G160" i="1"/>
  <c r="F160" i="1"/>
  <c r="E160" i="1"/>
  <c r="I159" i="1"/>
  <c r="H159" i="1"/>
  <c r="E159" i="1"/>
  <c r="G158" i="1"/>
  <c r="J158" i="1" s="1"/>
  <c r="J157" i="1" s="1"/>
  <c r="I157" i="1"/>
  <c r="H157" i="1"/>
  <c r="G157" i="1"/>
  <c r="F157" i="1"/>
  <c r="E157" i="1"/>
  <c r="G156" i="1"/>
  <c r="J156" i="1" s="1"/>
  <c r="J155" i="1" s="1"/>
  <c r="I155" i="1"/>
  <c r="H155" i="1"/>
  <c r="G155" i="1"/>
  <c r="F155" i="1"/>
  <c r="E155" i="1"/>
  <c r="G154" i="1"/>
  <c r="J154" i="1" s="1"/>
  <c r="J153" i="1" s="1"/>
  <c r="I153" i="1"/>
  <c r="H153" i="1"/>
  <c r="G153" i="1"/>
  <c r="F153" i="1"/>
  <c r="E153" i="1"/>
  <c r="G152" i="1"/>
  <c r="J152" i="1" s="1"/>
  <c r="J151" i="1" s="1"/>
  <c r="I151" i="1"/>
  <c r="H151" i="1"/>
  <c r="F151" i="1"/>
  <c r="E151" i="1"/>
  <c r="G150" i="1"/>
  <c r="J150" i="1" s="1"/>
  <c r="J149" i="1" s="1"/>
  <c r="I149" i="1"/>
  <c r="H149" i="1"/>
  <c r="G149" i="1"/>
  <c r="F149" i="1"/>
  <c r="E149" i="1"/>
  <c r="G148" i="1"/>
  <c r="J148" i="1" s="1"/>
  <c r="J147" i="1" s="1"/>
  <c r="I147" i="1"/>
  <c r="H147" i="1"/>
  <c r="F147" i="1"/>
  <c r="F144" i="1" s="1"/>
  <c r="F143" i="1" s="1"/>
  <c r="E147" i="1"/>
  <c r="E144" i="1" s="1"/>
  <c r="G146" i="1"/>
  <c r="J146" i="1" s="1"/>
  <c r="J145" i="1" s="1"/>
  <c r="I145" i="1"/>
  <c r="H145" i="1"/>
  <c r="H144" i="1" s="1"/>
  <c r="G145" i="1"/>
  <c r="F145" i="1"/>
  <c r="E145" i="1"/>
  <c r="I144" i="1"/>
  <c r="G141" i="1"/>
  <c r="J141" i="1" s="1"/>
  <c r="J140" i="1"/>
  <c r="G140" i="1"/>
  <c r="I139" i="1"/>
  <c r="H139" i="1"/>
  <c r="F139" i="1"/>
  <c r="E139" i="1"/>
  <c r="G138" i="1"/>
  <c r="J138" i="1" s="1"/>
  <c r="J137" i="1" s="1"/>
  <c r="I137" i="1"/>
  <c r="H137" i="1"/>
  <c r="G137" i="1"/>
  <c r="F137" i="1"/>
  <c r="E137" i="1"/>
  <c r="G136" i="1"/>
  <c r="J136" i="1" s="1"/>
  <c r="J135" i="1" s="1"/>
  <c r="I135" i="1"/>
  <c r="H135" i="1"/>
  <c r="F135" i="1"/>
  <c r="E135" i="1"/>
  <c r="G134" i="1"/>
  <c r="J134" i="1" s="1"/>
  <c r="G133" i="1"/>
  <c r="J133" i="1" s="1"/>
  <c r="I132" i="1"/>
  <c r="H132" i="1"/>
  <c r="F132" i="1"/>
  <c r="F127" i="1" s="1"/>
  <c r="E132" i="1"/>
  <c r="G131" i="1"/>
  <c r="J131" i="1" s="1"/>
  <c r="J130" i="1" s="1"/>
  <c r="I130" i="1"/>
  <c r="H130" i="1"/>
  <c r="G130" i="1"/>
  <c r="F130" i="1"/>
  <c r="E130" i="1"/>
  <c r="J129" i="1"/>
  <c r="J128" i="1" s="1"/>
  <c r="G129" i="1"/>
  <c r="I128" i="1"/>
  <c r="I127" i="1" s="1"/>
  <c r="H128" i="1"/>
  <c r="G128" i="1"/>
  <c r="F128" i="1"/>
  <c r="E128" i="1"/>
  <c r="E127" i="1" s="1"/>
  <c r="H127" i="1"/>
  <c r="G126" i="1"/>
  <c r="J126" i="1" s="1"/>
  <c r="J125" i="1" s="1"/>
  <c r="I125" i="1"/>
  <c r="H125" i="1"/>
  <c r="F125" i="1"/>
  <c r="E125" i="1"/>
  <c r="G124" i="1"/>
  <c r="J124" i="1" s="1"/>
  <c r="J123" i="1" s="1"/>
  <c r="I123" i="1"/>
  <c r="H123" i="1"/>
  <c r="G123" i="1"/>
  <c r="F123" i="1"/>
  <c r="E123" i="1"/>
  <c r="J122" i="1"/>
  <c r="G122" i="1"/>
  <c r="G121" i="1"/>
  <c r="J121" i="1" s="1"/>
  <c r="I120" i="1"/>
  <c r="H120" i="1"/>
  <c r="H119" i="1" s="1"/>
  <c r="G120" i="1"/>
  <c r="F120" i="1"/>
  <c r="F119" i="1" s="1"/>
  <c r="E120" i="1"/>
  <c r="I119" i="1"/>
  <c r="E119" i="1"/>
  <c r="G118" i="1"/>
  <c r="J118" i="1" s="1"/>
  <c r="J116" i="1" s="1"/>
  <c r="J115" i="1" s="1"/>
  <c r="J117" i="1"/>
  <c r="G117" i="1"/>
  <c r="I116" i="1"/>
  <c r="I115" i="1" s="1"/>
  <c r="H116" i="1"/>
  <c r="F116" i="1"/>
  <c r="F115" i="1" s="1"/>
  <c r="E116" i="1"/>
  <c r="E115" i="1" s="1"/>
  <c r="H115" i="1"/>
  <c r="G114" i="1"/>
  <c r="J114" i="1" s="1"/>
  <c r="J113" i="1" s="1"/>
  <c r="I113" i="1"/>
  <c r="H113" i="1"/>
  <c r="G113" i="1"/>
  <c r="F113" i="1"/>
  <c r="E113" i="1"/>
  <c r="G112" i="1"/>
  <c r="J112" i="1" s="1"/>
  <c r="J111" i="1" s="1"/>
  <c r="I111" i="1"/>
  <c r="I108" i="1" s="1"/>
  <c r="H111" i="1"/>
  <c r="G111" i="1"/>
  <c r="F111" i="1"/>
  <c r="E111" i="1"/>
  <c r="E108" i="1" s="1"/>
  <c r="G110" i="1"/>
  <c r="J110" i="1" s="1"/>
  <c r="J109" i="1" s="1"/>
  <c r="I109" i="1"/>
  <c r="H109" i="1"/>
  <c r="G109" i="1"/>
  <c r="G108" i="1" s="1"/>
  <c r="F109" i="1"/>
  <c r="F108" i="1" s="1"/>
  <c r="E109" i="1"/>
  <c r="H108" i="1"/>
  <c r="G107" i="1"/>
  <c r="J107" i="1" s="1"/>
  <c r="J106" i="1" s="1"/>
  <c r="I106" i="1"/>
  <c r="H106" i="1"/>
  <c r="F106" i="1"/>
  <c r="E106" i="1"/>
  <c r="G105" i="1"/>
  <c r="J105" i="1" s="1"/>
  <c r="J104" i="1" s="1"/>
  <c r="I104" i="1"/>
  <c r="H104" i="1"/>
  <c r="G104" i="1"/>
  <c r="F104" i="1"/>
  <c r="E104" i="1"/>
  <c r="J103" i="1"/>
  <c r="J102" i="1" s="1"/>
  <c r="G103" i="1"/>
  <c r="I102" i="1"/>
  <c r="H102" i="1"/>
  <c r="G102" i="1"/>
  <c r="F102" i="1"/>
  <c r="E102" i="1"/>
  <c r="G101" i="1"/>
  <c r="J101" i="1" s="1"/>
  <c r="J100" i="1" s="1"/>
  <c r="I100" i="1"/>
  <c r="H100" i="1"/>
  <c r="F100" i="1"/>
  <c r="E100" i="1"/>
  <c r="G99" i="1"/>
  <c r="J99" i="1" s="1"/>
  <c r="J98" i="1" s="1"/>
  <c r="I98" i="1"/>
  <c r="H98" i="1"/>
  <c r="G98" i="1"/>
  <c r="F98" i="1"/>
  <c r="E98" i="1"/>
  <c r="G97" i="1"/>
  <c r="J97" i="1" s="1"/>
  <c r="J96" i="1" s="1"/>
  <c r="I96" i="1"/>
  <c r="H96" i="1"/>
  <c r="F96" i="1"/>
  <c r="E96" i="1"/>
  <c r="G95" i="1"/>
  <c r="J95" i="1" s="1"/>
  <c r="J94" i="1" s="1"/>
  <c r="I94" i="1"/>
  <c r="H94" i="1"/>
  <c r="G94" i="1"/>
  <c r="F94" i="1"/>
  <c r="E94" i="1"/>
  <c r="G93" i="1"/>
  <c r="J93" i="1" s="1"/>
  <c r="J92" i="1" s="1"/>
  <c r="I92" i="1"/>
  <c r="I91" i="1" s="1"/>
  <c r="H92" i="1"/>
  <c r="H91" i="1" s="1"/>
  <c r="F92" i="1"/>
  <c r="E92" i="1"/>
  <c r="E91" i="1" s="1"/>
  <c r="F91" i="1"/>
  <c r="G90" i="1"/>
  <c r="J90" i="1" s="1"/>
  <c r="J89" i="1" s="1"/>
  <c r="I89" i="1"/>
  <c r="H89" i="1"/>
  <c r="G89" i="1"/>
  <c r="F89" i="1"/>
  <c r="E89" i="1"/>
  <c r="G88" i="1"/>
  <c r="J88" i="1" s="1"/>
  <c r="G87" i="1"/>
  <c r="J87" i="1" s="1"/>
  <c r="G86" i="1"/>
  <c r="J86" i="1" s="1"/>
  <c r="I85" i="1"/>
  <c r="H85" i="1"/>
  <c r="H84" i="1" s="1"/>
  <c r="F85" i="1"/>
  <c r="E85" i="1"/>
  <c r="I84" i="1"/>
  <c r="F84" i="1"/>
  <c r="E84" i="1"/>
  <c r="J83" i="1"/>
  <c r="J82" i="1" s="1"/>
  <c r="G83" i="1"/>
  <c r="I82" i="1"/>
  <c r="H82" i="1"/>
  <c r="G82" i="1"/>
  <c r="F82" i="1"/>
  <c r="E82" i="1"/>
  <c r="G81" i="1"/>
  <c r="J81" i="1" s="1"/>
  <c r="J80" i="1" s="1"/>
  <c r="I80" i="1"/>
  <c r="H80" i="1"/>
  <c r="F80" i="1"/>
  <c r="F70" i="1" s="1"/>
  <c r="E80" i="1"/>
  <c r="G79" i="1"/>
  <c r="J79" i="1" s="1"/>
  <c r="J78" i="1" s="1"/>
  <c r="I78" i="1"/>
  <c r="I70" i="1" s="1"/>
  <c r="H78" i="1"/>
  <c r="H70" i="1" s="1"/>
  <c r="H69" i="1" s="1"/>
  <c r="F78" i="1"/>
  <c r="E78" i="1"/>
  <c r="E70" i="1" s="1"/>
  <c r="G77" i="1"/>
  <c r="J77" i="1" s="1"/>
  <c r="J76" i="1" s="1"/>
  <c r="I76" i="1"/>
  <c r="H76" i="1"/>
  <c r="G76" i="1"/>
  <c r="F76" i="1"/>
  <c r="E76" i="1"/>
  <c r="G75" i="1"/>
  <c r="J75" i="1" s="1"/>
  <c r="J74" i="1" s="1"/>
  <c r="I74" i="1"/>
  <c r="H74" i="1"/>
  <c r="G74" i="1"/>
  <c r="F74" i="1"/>
  <c r="E74" i="1"/>
  <c r="G73" i="1"/>
  <c r="J73" i="1" s="1"/>
  <c r="J72" i="1"/>
  <c r="G72" i="1"/>
  <c r="I71" i="1"/>
  <c r="H71" i="1"/>
  <c r="F71" i="1"/>
  <c r="E71" i="1"/>
  <c r="G67" i="1"/>
  <c r="J67" i="1" s="1"/>
  <c r="J66" i="1" s="1"/>
  <c r="J65" i="1" s="1"/>
  <c r="I66" i="1"/>
  <c r="I65" i="1" s="1"/>
  <c r="H66" i="1"/>
  <c r="H65" i="1" s="1"/>
  <c r="F66" i="1"/>
  <c r="F65" i="1" s="1"/>
  <c r="E66" i="1"/>
  <c r="E65" i="1"/>
  <c r="J64" i="1"/>
  <c r="J63" i="1" s="1"/>
  <c r="J62" i="1" s="1"/>
  <c r="I63" i="1"/>
  <c r="H63" i="1"/>
  <c r="G63" i="1"/>
  <c r="G62" i="1" s="1"/>
  <c r="F63" i="1"/>
  <c r="E63" i="1"/>
  <c r="I62" i="1"/>
  <c r="H62" i="1"/>
  <c r="F62" i="1"/>
  <c r="E62" i="1"/>
  <c r="J61" i="1"/>
  <c r="G60" i="1"/>
  <c r="G59" i="1"/>
  <c r="J59" i="1" s="1"/>
  <c r="I58" i="1"/>
  <c r="H58" i="1"/>
  <c r="F58" i="1"/>
  <c r="E58" i="1"/>
  <c r="G57" i="1"/>
  <c r="J57" i="1" s="1"/>
  <c r="J56" i="1" s="1"/>
  <c r="I56" i="1"/>
  <c r="H56" i="1"/>
  <c r="G56" i="1"/>
  <c r="F56" i="1"/>
  <c r="E56" i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J49" i="1"/>
  <c r="G49" i="1"/>
  <c r="I48" i="1"/>
  <c r="H48" i="1"/>
  <c r="G48" i="1"/>
  <c r="F48" i="1"/>
  <c r="E48" i="1"/>
  <c r="G47" i="1"/>
  <c r="J47" i="1" s="1"/>
  <c r="J46" i="1" s="1"/>
  <c r="I46" i="1"/>
  <c r="H46" i="1"/>
  <c r="F46" i="1"/>
  <c r="E46" i="1"/>
  <c r="G45" i="1"/>
  <c r="G44" i="1"/>
  <c r="F44" i="1"/>
  <c r="F43" i="1" s="1"/>
  <c r="E44" i="1"/>
  <c r="E43" i="1" s="1"/>
  <c r="G42" i="1"/>
  <c r="J42" i="1" s="1"/>
  <c r="G41" i="1"/>
  <c r="J41" i="1" s="1"/>
  <c r="G40" i="1"/>
  <c r="J40" i="1" s="1"/>
  <c r="G39" i="1"/>
  <c r="J39" i="1" s="1"/>
  <c r="I38" i="1"/>
  <c r="H38" i="1"/>
  <c r="F38" i="1"/>
  <c r="E38" i="1"/>
  <c r="G37" i="1"/>
  <c r="J37" i="1" s="1"/>
  <c r="G36" i="1"/>
  <c r="J36" i="1" s="1"/>
  <c r="I35" i="1"/>
  <c r="I34" i="1" s="1"/>
  <c r="H35" i="1"/>
  <c r="F35" i="1"/>
  <c r="E35" i="1"/>
  <c r="E34" i="1" s="1"/>
  <c r="H34" i="1"/>
  <c r="F34" i="1"/>
  <c r="E33" i="1"/>
  <c r="E32" i="1" s="1"/>
  <c r="I32" i="1"/>
  <c r="H32" i="1"/>
  <c r="F32" i="1"/>
  <c r="G31" i="1"/>
  <c r="J31" i="1" s="1"/>
  <c r="J30" i="1" s="1"/>
  <c r="I30" i="1"/>
  <c r="I23" i="1" s="1"/>
  <c r="H30" i="1"/>
  <c r="H23" i="1" s="1"/>
  <c r="F30" i="1"/>
  <c r="E30" i="1"/>
  <c r="G29" i="1"/>
  <c r="J29" i="1" s="1"/>
  <c r="G28" i="1"/>
  <c r="J28" i="1" s="1"/>
  <c r="I27" i="1"/>
  <c r="H27" i="1"/>
  <c r="G27" i="1"/>
  <c r="F27" i="1"/>
  <c r="E27" i="1"/>
  <c r="G26" i="1"/>
  <c r="J26" i="1" s="1"/>
  <c r="G25" i="1"/>
  <c r="J25" i="1" s="1"/>
  <c r="J24" i="1" s="1"/>
  <c r="I24" i="1"/>
  <c r="H24" i="1"/>
  <c r="F24" i="1"/>
  <c r="E24" i="1"/>
  <c r="F23" i="1"/>
  <c r="G22" i="1"/>
  <c r="J22" i="1" s="1"/>
  <c r="J21" i="1" s="1"/>
  <c r="I21" i="1"/>
  <c r="H21" i="1"/>
  <c r="H18" i="1" s="1"/>
  <c r="G21" i="1"/>
  <c r="F21" i="1"/>
  <c r="E21" i="1"/>
  <c r="G20" i="1"/>
  <c r="J20" i="1" s="1"/>
  <c r="J19" i="1" s="1"/>
  <c r="I19" i="1"/>
  <c r="I18" i="1" s="1"/>
  <c r="H19" i="1"/>
  <c r="F19" i="1"/>
  <c r="E19" i="1"/>
  <c r="F18" i="1"/>
  <c r="E18" i="1"/>
  <c r="G17" i="1"/>
  <c r="J17" i="1" s="1"/>
  <c r="J16" i="1" s="1"/>
  <c r="I16" i="1"/>
  <c r="H16" i="1"/>
  <c r="H13" i="1" s="1"/>
  <c r="G16" i="1"/>
  <c r="F16" i="1"/>
  <c r="E16" i="1"/>
  <c r="G15" i="1"/>
  <c r="J15" i="1" s="1"/>
  <c r="J14" i="1" s="1"/>
  <c r="J13" i="1" s="1"/>
  <c r="I14" i="1"/>
  <c r="I13" i="1" s="1"/>
  <c r="H14" i="1"/>
  <c r="F14" i="1"/>
  <c r="F13" i="1" s="1"/>
  <c r="E14" i="1"/>
  <c r="E13" i="1" s="1"/>
  <c r="G159" i="1" l="1"/>
  <c r="I252" i="1"/>
  <c r="E143" i="1"/>
  <c r="I285" i="1"/>
  <c r="F12" i="1"/>
  <c r="J35" i="1"/>
  <c r="G30" i="1"/>
  <c r="G66" i="1"/>
  <c r="G65" i="1" s="1"/>
  <c r="G78" i="1"/>
  <c r="J85" i="1"/>
  <c r="G92" i="1"/>
  <c r="G96" i="1"/>
  <c r="G100" i="1"/>
  <c r="F69" i="1"/>
  <c r="J120" i="1"/>
  <c r="J119" i="1" s="1"/>
  <c r="G184" i="1"/>
  <c r="G183" i="1" s="1"/>
  <c r="J235" i="1"/>
  <c r="J234" i="1" s="1"/>
  <c r="E244" i="1"/>
  <c r="I244" i="1"/>
  <c r="G254" i="1"/>
  <c r="G253" i="1" s="1"/>
  <c r="G278" i="1"/>
  <c r="G282" i="1"/>
  <c r="G287" i="1"/>
  <c r="G286" i="1" s="1"/>
  <c r="G285" i="1" s="1"/>
  <c r="G297" i="1"/>
  <c r="G296" i="1" s="1"/>
  <c r="G295" i="1" s="1"/>
  <c r="G85" i="1"/>
  <c r="G84" i="1" s="1"/>
  <c r="E252" i="1"/>
  <c r="J132" i="1"/>
  <c r="J127" i="1" s="1"/>
  <c r="H143" i="1"/>
  <c r="J193" i="1"/>
  <c r="G270" i="1"/>
  <c r="G268" i="1" s="1"/>
  <c r="G267" i="1" s="1"/>
  <c r="F252" i="1"/>
  <c r="G276" i="1"/>
  <c r="G280" i="1"/>
  <c r="G24" i="1"/>
  <c r="G58" i="1"/>
  <c r="G43" i="1" s="1"/>
  <c r="G14" i="1"/>
  <c r="G13" i="1" s="1"/>
  <c r="G19" i="1"/>
  <c r="G18" i="1" s="1"/>
  <c r="E23" i="1"/>
  <c r="E12" i="1" s="1"/>
  <c r="E10" i="1" s="1"/>
  <c r="G35" i="1"/>
  <c r="G34" i="1" s="1"/>
  <c r="G38" i="1"/>
  <c r="G46" i="1"/>
  <c r="J71" i="1"/>
  <c r="G80" i="1"/>
  <c r="J91" i="1"/>
  <c r="G106" i="1"/>
  <c r="E69" i="1"/>
  <c r="G125" i="1"/>
  <c r="G119" i="1" s="1"/>
  <c r="G132" i="1"/>
  <c r="G135" i="1"/>
  <c r="J139" i="1"/>
  <c r="G147" i="1"/>
  <c r="G144" i="1" s="1"/>
  <c r="G151" i="1"/>
  <c r="G162" i="1"/>
  <c r="G173" i="1"/>
  <c r="G177" i="1"/>
  <c r="G168" i="1" s="1"/>
  <c r="J184" i="1"/>
  <c r="G194" i="1"/>
  <c r="G198" i="1"/>
  <c r="G209" i="1"/>
  <c r="J213" i="1"/>
  <c r="G220" i="1"/>
  <c r="G228" i="1"/>
  <c r="G241" i="1"/>
  <c r="G238" i="1" s="1"/>
  <c r="G263" i="1"/>
  <c r="G262" i="1" s="1"/>
  <c r="J268" i="1"/>
  <c r="J267" i="1" s="1"/>
  <c r="G273" i="1"/>
  <c r="G272" i="1" s="1"/>
  <c r="J18" i="1"/>
  <c r="J84" i="1"/>
  <c r="J27" i="1"/>
  <c r="J38" i="1"/>
  <c r="J48" i="1"/>
  <c r="J70" i="1"/>
  <c r="J108" i="1"/>
  <c r="I69" i="1"/>
  <c r="J222" i="1"/>
  <c r="J225" i="1"/>
  <c r="J231" i="1"/>
  <c r="J34" i="1"/>
  <c r="J144" i="1"/>
  <c r="J159" i="1"/>
  <c r="J228" i="1"/>
  <c r="J219" i="1" s="1"/>
  <c r="J238" i="1"/>
  <c r="J244" i="1"/>
  <c r="J256" i="1"/>
  <c r="J253" i="1" s="1"/>
  <c r="J275" i="1"/>
  <c r="J285" i="1"/>
  <c r="J183" i="1"/>
  <c r="G33" i="1"/>
  <c r="H45" i="1"/>
  <c r="H44" i="1" s="1"/>
  <c r="H43" i="1" s="1"/>
  <c r="H12" i="1" s="1"/>
  <c r="J60" i="1"/>
  <c r="J58" i="1" s="1"/>
  <c r="J180" i="1"/>
  <c r="J177" i="1" s="1"/>
  <c r="J168" i="1" s="1"/>
  <c r="G71" i="1"/>
  <c r="G70" i="1" s="1"/>
  <c r="G116" i="1"/>
  <c r="G115" i="1" s="1"/>
  <c r="G139" i="1"/>
  <c r="G127" i="1" s="1"/>
  <c r="I45" i="1" l="1"/>
  <c r="I44" i="1" s="1"/>
  <c r="I43" i="1" s="1"/>
  <c r="I12" i="1" s="1"/>
  <c r="I10" i="1" s="1"/>
  <c r="J252" i="1"/>
  <c r="J69" i="1"/>
  <c r="G91" i="1"/>
  <c r="G219" i="1"/>
  <c r="G193" i="1"/>
  <c r="G143" i="1" s="1"/>
  <c r="J45" i="1"/>
  <c r="J44" i="1" s="1"/>
  <c r="J43" i="1" s="1"/>
  <c r="G275" i="1"/>
  <c r="F10" i="1"/>
  <c r="G252" i="1"/>
  <c r="G32" i="1"/>
  <c r="G23" i="1" s="1"/>
  <c r="G12" i="1" s="1"/>
  <c r="J33" i="1"/>
  <c r="J32" i="1" s="1"/>
  <c r="J23" i="1" s="1"/>
  <c r="J143" i="1"/>
  <c r="H10" i="1"/>
  <c r="G69" i="1"/>
  <c r="J12" i="1" l="1"/>
  <c r="J10" i="1" s="1"/>
  <c r="G10" i="1"/>
</calcChain>
</file>

<file path=xl/sharedStrings.xml><?xml version="1.0" encoding="utf-8"?>
<sst xmlns="http://schemas.openxmlformats.org/spreadsheetml/2006/main" count="297" uniqueCount="247">
  <si>
    <t>Poder Judicial del Estado de Baja California</t>
  </si>
  <si>
    <t xml:space="preserve">Estado Analítico del Ejercicio del Presupuesto de Egresos </t>
  </si>
  <si>
    <t>Clasificación por Objeto del Gasto (Partida Específica)</t>
  </si>
  <si>
    <t>del 1 de enero al 31 de diciembre de 2021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</si>
  <si>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</si>
  <si>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</si>
  <si>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</si>
  <si>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</si>
  <si>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</si>
  <si>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</si>
  <si>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</si>
  <si>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</si>
  <si>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</si>
  <si>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</si>
  <si>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</si>
  <si>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</si>
  <si>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</si>
  <si>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</si>
  <si>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</si>
  <si>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</si>
  <si>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</si>
  <si>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</si>
  <si>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</si>
  <si>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</si>
  <si>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</si>
  <si>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</si>
  <si>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</si>
  <si>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</si>
  <si>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</si>
  <si>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</si>
  <si>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</si>
  <si>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</si>
  <si>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</si>
  <si>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</si>
  <si>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</si>
  <si>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</si>
  <si>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</si>
  <si>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</si>
  <si>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</si>
  <si>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</si>
  <si>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</si>
  <si>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</si>
  <si>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</si>
  <si>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</si>
  <si>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</si>
  <si>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</si>
  <si>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</si>
  <si>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</si>
  <si>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</si>
  <si>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</si>
  <si>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</si>
  <si>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</si>
  <si>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</si>
  <si>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</si>
  <si>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</si>
  <si>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</si>
  <si>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</si>
  <si>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</si>
  <si>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</si>
  <si>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</si>
  <si>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</si>
  <si>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</si>
  <si>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</si>
  <si>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</si>
  <si>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</si>
  <si>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</si>
  <si>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</si>
  <si>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</si>
  <si>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</si>
  <si>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</si>
  <si>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</si>
  <si>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</si>
  <si>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</si>
  <si>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</si>
  <si>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</si>
  <si>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</si>
  <si>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</si>
  <si>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</si>
  <si>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</si>
  <si>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</si>
  <si>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</si>
  <si>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</si>
  <si>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</si>
  <si>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</si>
  <si>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</si>
  <si>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</si>
  <si>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</si>
  <si>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</si>
  <si>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</si>
  <si>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</si>
  <si>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</si>
  <si>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</si>
  <si>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</si>
  <si>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</si>
  <si>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</si>
  <si>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</si>
  <si>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</si>
  <si>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</si>
  <si>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</si>
  <si>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</si>
  <si>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</si>
  <si>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</si>
  <si>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</si>
  <si>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</si>
  <si>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</si>
  <si>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</si>
  <si>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</si>
  <si>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</si>
  <si>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</si>
  <si>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</si>
  <si>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</si>
  <si>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</si>
  <si>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</si>
  <si>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</si>
  <si>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</si>
  <si>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</si>
  <si>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</si>
  <si>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</si>
  <si>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</si>
  <si>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</si>
  <si>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</si>
  <si>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</si>
  <si>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</si>
  <si>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</si>
  <si>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</si>
  <si>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</si>
  <si>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</si>
  <si>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</si>
  <si>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</si>
  <si>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</si>
  <si>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</si>
  <si>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</si>
  <si>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</si>
  <si>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</si>
  <si>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</si>
  <si>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</si>
  <si>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</si>
  <si>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</si>
  <si>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</si>
  <si>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</si>
  <si>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</si>
  <si>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</si>
  <si>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</si>
  <si>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</si>
  <si>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</si>
  <si>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</si>
  <si>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</si>
  <si>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</si>
  <si>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</si>
  <si>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procesos, técnica y en tecnologias de la informacion</t>
  </si>
  <si>
    <t>Servicios de consultoria en tecnologias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</si>
  <si>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</si>
  <si>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</si>
  <si>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</si>
  <si>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</si>
  <si>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</si>
  <si>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</si>
  <si>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</si>
  <si>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</si>
  <si>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</si>
  <si>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</si>
  <si>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</si>
  <si>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</si>
  <si>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</si>
  <si>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</si>
  <si>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</si>
  <si>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</si>
  <si>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</si>
  <si>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</si>
  <si>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</si>
  <si>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</si>
  <si>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</si>
  <si>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</si>
  <si>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</si>
  <si>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</si>
  <si>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</si>
  <si>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</si>
  <si>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</si>
  <si>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</si>
  <si>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</si>
  <si>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</si>
  <si>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</si>
  <si>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</si>
  <si>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</si>
  <si>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</si>
  <si>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</si>
  <si>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</si>
  <si>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</si>
  <si>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</si>
  <si>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</si>
  <si>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</si>
  <si>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</si>
  <si>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</si>
  <si>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</si>
  <si>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</si>
  <si>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</si>
  <si>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</si>
  <si>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</si>
  <si>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</si>
  <si>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</si>
  <si>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</si>
  <si>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</si>
  <si>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</si>
  <si>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</si>
  <si>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</si>
  <si>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</si>
  <si>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</si>
  <si>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</si>
  <si>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</si>
  <si>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</si>
  <si>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</si>
  <si>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</si>
  <si>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</si>
  <si>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</si>
  <si>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</si>
  <si>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</si>
  <si>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</si>
  <si>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</si>
  <si>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</si>
  <si>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</si>
  <si>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</si>
  <si>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</si>
  <si>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</si>
  <si>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</si>
  <si>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</si>
  <si>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</si>
  <si>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Equipo médico y de laboratorio</t>
  </si>
  <si>
    <t>Instrumental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</si>
  <si>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</si>
  <si>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</si>
  <si>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</si>
  <si>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</si>
  <si>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</si>
  <si>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</si>
  <si>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</si>
  <si>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INVERSION PÚBLICA</t>
  </si>
  <si>
    <t>Obra pública en bienes de dominio público</t>
  </si>
  <si>
    <t>Edificación no habitacional</t>
  </si>
  <si>
    <t>Edificaciones no habitacionales en bienes de dominio público</t>
  </si>
  <si>
    <t>Obra pública en bienes propios</t>
  </si>
  <si>
    <t>Edificaciones no habitacionales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</si>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</sst>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7" formatCode="General_)"/>
    <numFmt numFmtId="168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4" tint="0.7999816888943144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7" fontId="9" fillId="0" borderId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8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164" fontId="0" fillId="0" borderId="5" xfId="0" applyNumberFormat="1" applyFont="1" applyBorder="1" applyAlignment="1" applyProtection="1">
      <alignment horizontal="center" vertical="top"/>
      <protection locked="0"/>
    </xf>
    <xf numFmtId="164" fontId="0" fillId="0" borderId="6" xfId="0" applyNumberFormat="1" applyFont="1" applyBorder="1" applyAlignment="1" applyProtection="1">
      <alignment horizontal="left" vertical="top"/>
      <protection locked="0"/>
    </xf>
    <xf numFmtId="40" fontId="0" fillId="0" borderId="7" xfId="0" applyNumberFormat="1" applyFont="1" applyBorder="1" applyAlignment="1" applyProtection="1">
      <alignment vertical="top"/>
      <protection locked="0"/>
    </xf>
    <xf numFmtId="40" fontId="0" fillId="0" borderId="8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40" fontId="0" fillId="0" borderId="9" xfId="0" applyNumberFormat="1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>
      <alignment vertical="top"/>
    </xf>
    <xf numFmtId="40" fontId="3" fillId="3" borderId="9" xfId="0" applyNumberFormat="1" applyFont="1" applyFill="1" applyBorder="1" applyAlignment="1" applyProtection="1">
      <alignment vertical="top"/>
    </xf>
    <xf numFmtId="0" fontId="0" fillId="0" borderId="6" xfId="0" applyFont="1" applyFill="1" applyBorder="1" applyAlignment="1"/>
    <xf numFmtId="0" fontId="0" fillId="0" borderId="14" xfId="0" applyFont="1" applyFill="1" applyBorder="1" applyAlignment="1"/>
    <xf numFmtId="164" fontId="0" fillId="0" borderId="14" xfId="0" applyNumberFormat="1" applyFont="1" applyFill="1" applyBorder="1" applyAlignment="1" applyProtection="1">
      <alignment horizontal="center" vertical="top"/>
      <protection locked="0"/>
    </xf>
    <xf numFmtId="164" fontId="0" fillId="0" borderId="14" xfId="0" applyNumberFormat="1" applyFont="1" applyFill="1" applyBorder="1" applyAlignment="1" applyProtection="1">
      <alignment horizontal="left" vertical="top"/>
      <protection locked="0"/>
    </xf>
    <xf numFmtId="40" fontId="0" fillId="0" borderId="7" xfId="0" applyNumberFormat="1" applyFont="1" applyFill="1" applyBorder="1" applyAlignment="1" applyProtection="1">
      <alignment vertical="top"/>
      <protection locked="0"/>
    </xf>
    <xf numFmtId="40" fontId="0" fillId="0" borderId="8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>
      <alignment vertical="top"/>
    </xf>
    <xf numFmtId="40" fontId="3" fillId="0" borderId="9" xfId="0" applyNumberFormat="1" applyFont="1" applyFill="1" applyBorder="1" applyAlignment="1" applyProtection="1">
      <alignment vertical="top"/>
    </xf>
    <xf numFmtId="40" fontId="3" fillId="0" borderId="13" xfId="0" applyNumberFormat="1" applyFont="1" applyFill="1" applyBorder="1" applyAlignment="1" applyProtection="1">
      <alignment vertical="top"/>
      <protection locked="0"/>
    </xf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0" fontId="3" fillId="4" borderId="12" xfId="0" applyFont="1" applyFill="1" applyBorder="1" applyAlignment="1">
      <alignment vertical="top"/>
    </xf>
    <xf numFmtId="40" fontId="3" fillId="4" borderId="9" xfId="0" applyNumberFormat="1" applyFont="1" applyFill="1" applyBorder="1" applyAlignment="1" applyProtection="1">
      <alignment vertical="top"/>
      <protection locked="0"/>
    </xf>
    <xf numFmtId="40" fontId="3" fillId="4" borderId="13" xfId="0" applyNumberFormat="1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10" xfId="0" applyFont="1" applyFill="1" applyBorder="1" applyAlignment="1"/>
    <xf numFmtId="0" fontId="0" fillId="3" borderId="12" xfId="0" applyFont="1" applyFill="1" applyBorder="1" applyAlignment="1">
      <alignment vertical="top"/>
    </xf>
    <xf numFmtId="40" fontId="0" fillId="3" borderId="9" xfId="0" applyNumberFormat="1" applyFont="1" applyFill="1" applyBorder="1" applyAlignment="1" applyProtection="1">
      <alignment vertical="top"/>
      <protection locked="0"/>
    </xf>
    <xf numFmtId="40" fontId="0" fillId="3" borderId="13" xfId="0" applyNumberFormat="1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/>
    <xf numFmtId="164" fontId="0" fillId="0" borderId="15" xfId="0" applyNumberFormat="1" applyFont="1" applyBorder="1" applyAlignment="1" applyProtection="1">
      <alignment horizontal="right" vertical="top"/>
      <protection locked="0"/>
    </xf>
    <xf numFmtId="164" fontId="0" fillId="0" borderId="10" xfId="0" applyNumberFormat="1" applyFont="1" applyBorder="1" applyAlignment="1" applyProtection="1">
      <alignment horizontal="left" vertical="top" wrapText="1"/>
      <protection locked="0"/>
    </xf>
    <xf numFmtId="164" fontId="0" fillId="0" borderId="5" xfId="0" applyNumberFormat="1" applyFont="1" applyBorder="1" applyAlignment="1" applyProtection="1">
      <alignment horizontal="right" vertical="top"/>
      <protection locked="0"/>
    </xf>
    <xf numFmtId="164" fontId="0" fillId="0" borderId="6" xfId="0" applyNumberFormat="1" applyFont="1" applyBorder="1" applyAlignment="1" applyProtection="1">
      <alignment horizontal="left" vertical="top" wrapText="1"/>
      <protection locked="0"/>
    </xf>
    <xf numFmtId="40" fontId="6" fillId="0" borderId="0" xfId="0" applyNumberFormat="1" applyFont="1" applyAlignment="1" applyProtection="1">
      <alignment horizontal="right" vertical="top" wrapText="1" readingOrder="1"/>
    </xf>
    <xf numFmtId="0" fontId="7" fillId="0" borderId="0" xfId="0" applyNumberFormat="1" applyFont="1" applyFill="1" applyBorder="1" applyAlignment="1">
      <alignment vertical="center" wrapText="1" shrinkToFi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164" fontId="0" fillId="0" borderId="15" xfId="0" applyNumberFormat="1" applyFont="1" applyFill="1" applyBorder="1" applyAlignment="1" applyProtection="1">
      <alignment horizontal="right" vertical="top"/>
      <protection locked="0"/>
    </xf>
    <xf numFmtId="164" fontId="0" fillId="0" borderId="10" xfId="0" applyNumberFormat="1" applyFont="1" applyFill="1" applyBorder="1" applyAlignment="1" applyProtection="1">
      <alignment horizontal="left" vertical="top" wrapText="1"/>
      <protection locked="0"/>
    </xf>
    <xf numFmtId="40" fontId="8" fillId="0" borderId="9" xfId="0" applyNumberFormat="1" applyFont="1" applyFill="1" applyBorder="1" applyAlignment="1" applyProtection="1">
      <alignment vertical="top"/>
      <protection locked="0"/>
    </xf>
    <xf numFmtId="40" fontId="3" fillId="0" borderId="9" xfId="0" applyNumberFormat="1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horizontal="left"/>
    </xf>
    <xf numFmtId="164" fontId="0" fillId="0" borderId="11" xfId="0" applyNumberFormat="1" applyFont="1" applyBorder="1" applyAlignment="1" applyProtection="1">
      <alignment horizontal="right" vertical="top"/>
      <protection locked="0"/>
    </xf>
    <xf numFmtId="164" fontId="0" fillId="0" borderId="11" xfId="0" applyNumberFormat="1" applyFont="1" applyBorder="1" applyAlignment="1" applyProtection="1">
      <alignment horizontal="left" vertical="top" wrapText="1"/>
      <protection locked="0"/>
    </xf>
    <xf numFmtId="164" fontId="0" fillId="0" borderId="10" xfId="0" applyNumberFormat="1" applyFont="1" applyBorder="1" applyAlignment="1" applyProtection="1">
      <alignment horizontal="right" vertical="top"/>
      <protection locked="0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6" fillId="0" borderId="0" xfId="0" applyNumberFormat="1" applyFont="1" applyBorder="1" applyAlignment="1">
      <alignment vertical="top" wrapText="1" readingOrder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0" xfId="0" applyFont="1" applyFill="1" applyBorder="1" applyAlignment="1"/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16" xfId="0" applyFont="1" applyFill="1" applyBorder="1" applyAlignment="1">
      <alignment horizontal="left"/>
    </xf>
    <xf numFmtId="164" fontId="0" fillId="0" borderId="16" xfId="0" applyNumberFormat="1" applyFont="1" applyBorder="1" applyAlignment="1" applyProtection="1">
      <alignment horizontal="right" vertical="top"/>
      <protection locked="0"/>
    </xf>
    <xf numFmtId="164" fontId="0" fillId="0" borderId="17" xfId="0" applyNumberFormat="1" applyFont="1" applyBorder="1" applyAlignment="1" applyProtection="1">
      <alignment horizontal="left" vertical="top" wrapText="1"/>
      <protection locked="0"/>
    </xf>
    <xf numFmtId="40" fontId="0" fillId="0" borderId="18" xfId="0" applyNumberFormat="1" applyFont="1" applyFill="1" applyBorder="1" applyAlignment="1" applyProtection="1">
      <alignment vertical="top"/>
      <protection locked="0"/>
    </xf>
    <xf numFmtId="40" fontId="3" fillId="0" borderId="19" xfId="0" applyNumberFormat="1" applyFont="1" applyFill="1" applyBorder="1" applyAlignment="1" applyProtection="1">
      <alignment vertical="top"/>
      <protection locked="0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4" fontId="0" fillId="0" borderId="20" xfId="0" applyNumberFormat="1" applyFont="1" applyBorder="1" applyAlignment="1" applyProtection="1">
      <alignment horizontal="right" vertical="top"/>
      <protection locked="0"/>
    </xf>
    <xf numFmtId="164" fontId="0" fillId="0" borderId="20" xfId="0" applyNumberFormat="1" applyFont="1" applyBorder="1" applyAlignment="1" applyProtection="1">
      <alignment horizontal="left" vertical="top"/>
      <protection locked="0"/>
    </xf>
    <xf numFmtId="40" fontId="0" fillId="0" borderId="21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304</xdr:row>
      <xdr:rowOff>9525</xdr:rowOff>
    </xdr:from>
    <xdr:to>
      <xdr:col>9</xdr:col>
      <xdr:colOff>790575</xdr:colOff>
      <xdr:row>308</xdr:row>
      <xdr:rowOff>142875</xdr:rowOff>
    </xdr:to>
    <xdr:sp macro="" textlink="">
      <xdr:nvSpPr>
        <xdr:cNvPr id="2" name="1 CuadroTexto"/>
        <xdr:cNvSpPr txBox="1"/>
      </xdr:nvSpPr>
      <xdr:spPr>
        <a:xfrm>
          <a:off x="7724775" y="57788175"/>
          <a:ext cx="2971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1295399</xdr:colOff>
      <xdr:row>304</xdr:row>
      <xdr:rowOff>9525</xdr:rowOff>
    </xdr:from>
    <xdr:to>
      <xdr:col>6</xdr:col>
      <xdr:colOff>409574</xdr:colOff>
      <xdr:row>309</xdr:row>
      <xdr:rowOff>76200</xdr:rowOff>
    </xdr:to>
    <xdr:sp macro="" textlink="">
      <xdr:nvSpPr>
        <xdr:cNvPr id="3" name="2 CuadroTexto"/>
        <xdr:cNvSpPr txBox="1"/>
      </xdr:nvSpPr>
      <xdr:spPr>
        <a:xfrm>
          <a:off x="3476624" y="577881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304</xdr:row>
      <xdr:rowOff>9525</xdr:rowOff>
    </xdr:from>
    <xdr:to>
      <xdr:col>3</xdr:col>
      <xdr:colOff>352425</xdr:colOff>
      <xdr:row>309</xdr:row>
      <xdr:rowOff>85725</xdr:rowOff>
    </xdr:to>
    <xdr:sp macro="" textlink="">
      <xdr:nvSpPr>
        <xdr:cNvPr id="4" name="3 CuadroTexto"/>
        <xdr:cNvSpPr txBox="1"/>
      </xdr:nvSpPr>
      <xdr:spPr>
        <a:xfrm>
          <a:off x="0" y="57788175"/>
          <a:ext cx="25336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02"/>
  <sheetViews>
    <sheetView tabSelected="1" topLeftCell="C4" zoomScaleNormal="100" workbookViewId="0">
      <selection activeCell="I15" sqref="I15"/>
    </sheetView>
  </sheetViews>
  <sheetFormatPr baseColWidth="10" defaultRowHeight="15" x14ac:dyDescent="0.25"/>
  <cols>
    <col min="1" max="1" width="11.42578125" style="2" customWidth="1"/>
    <col min="2" max="2" width="9.85546875" style="2" customWidth="1"/>
    <col min="3" max="3" width="11.42578125" style="2" customWidth="1"/>
    <col min="4" max="4" width="37.85546875" style="85" customWidth="1"/>
    <col min="5" max="5" width="15.5703125" style="2" customWidth="1"/>
    <col min="6" max="6" width="14.140625" style="2" customWidth="1"/>
    <col min="7" max="7" width="15.140625" style="2" customWidth="1"/>
    <col min="8" max="8" width="16.85546875" style="2" customWidth="1"/>
    <col min="9" max="9" width="16.28515625" style="2" customWidth="1"/>
    <col min="10" max="10" width="12.7109375" style="2" bestFit="1" customWidth="1"/>
    <col min="11" max="16384" width="11.42578125" style="2"/>
  </cols>
  <sheetData>
    <row r="1" spans="1:10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ht="6.75" customHeight="1" thickBot="1" x14ac:dyDescent="0.3">
      <c r="C6" s="4"/>
      <c r="D6" s="5"/>
      <c r="E6" s="4"/>
    </row>
    <row r="7" spans="1:10" ht="24.75" customHeight="1" x14ac:dyDescent="0.25">
      <c r="A7" s="6" t="s">
        <v>4</v>
      </c>
      <c r="B7" s="6" t="s">
        <v>5</v>
      </c>
      <c r="C7" s="6"/>
      <c r="D7" s="6"/>
      <c r="E7" s="7" t="s">
        <v>6</v>
      </c>
      <c r="F7" s="7"/>
      <c r="G7" s="7"/>
      <c r="H7" s="7"/>
      <c r="I7" s="7"/>
      <c r="J7" s="8" t="s">
        <v>7</v>
      </c>
    </row>
    <row r="8" spans="1:10" ht="28.5" customHeight="1" x14ac:dyDescent="0.25">
      <c r="A8" s="9"/>
      <c r="B8" s="10" t="s">
        <v>8</v>
      </c>
      <c r="C8" s="10" t="s">
        <v>9</v>
      </c>
      <c r="D8" s="11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3"/>
    </row>
    <row r="9" spans="1:10" s="19" customFormat="1" x14ac:dyDescent="0.25">
      <c r="A9" s="14"/>
      <c r="B9" s="14"/>
      <c r="C9" s="15"/>
      <c r="D9" s="16"/>
      <c r="E9" s="17"/>
      <c r="F9" s="17"/>
      <c r="G9" s="17"/>
      <c r="H9" s="17"/>
      <c r="I9" s="17"/>
      <c r="J9" s="18"/>
    </row>
    <row r="10" spans="1:10" s="19" customFormat="1" ht="15" customHeight="1" x14ac:dyDescent="0.25">
      <c r="A10" s="21"/>
      <c r="B10" s="22"/>
      <c r="C10" s="22"/>
      <c r="D10" s="23"/>
      <c r="E10" s="24">
        <f t="shared" ref="E10:J10" si="0">SUM(E12,E69,E143,E244,E252,E285,E295)</f>
        <v>1029400000.0029999</v>
      </c>
      <c r="F10" s="24">
        <f t="shared" si="0"/>
        <v>121643659.41000001</v>
      </c>
      <c r="G10" s="24">
        <f t="shared" si="0"/>
        <v>1151043659.4130001</v>
      </c>
      <c r="H10" s="24">
        <f t="shared" si="0"/>
        <v>1139657708.586</v>
      </c>
      <c r="I10" s="24">
        <f t="shared" si="0"/>
        <v>1104945701.6960001</v>
      </c>
      <c r="J10" s="24">
        <f t="shared" si="0"/>
        <v>11385950.826999994</v>
      </c>
    </row>
    <row r="11" spans="1:10" s="19" customFormat="1" x14ac:dyDescent="0.25">
      <c r="A11" s="25"/>
      <c r="B11" s="26"/>
      <c r="C11" s="27"/>
      <c r="D11" s="28"/>
      <c r="E11" s="29"/>
      <c r="F11" s="29"/>
      <c r="G11" s="29"/>
      <c r="H11" s="29"/>
      <c r="I11" s="29"/>
      <c r="J11" s="30"/>
    </row>
    <row r="12" spans="1:10" s="19" customFormat="1" ht="15" customHeight="1" x14ac:dyDescent="0.25">
      <c r="A12" s="31" t="s">
        <v>16</v>
      </c>
      <c r="B12" s="32"/>
      <c r="C12" s="32"/>
      <c r="D12" s="33"/>
      <c r="E12" s="34">
        <f>SUM(E13,E18,E23,E34,E43,E65)</f>
        <v>970798083.09200001</v>
      </c>
      <c r="F12" s="34">
        <f>SUM(F13,F18,F23,F34,F43,F65)</f>
        <v>41040748.350000001</v>
      </c>
      <c r="G12" s="34">
        <f t="shared" ref="G12:I12" si="1">SUM(G13,G18,G23,G34,G43,G65)</f>
        <v>1011838831.442</v>
      </c>
      <c r="H12" s="34">
        <f t="shared" si="1"/>
        <v>1008690771.636</v>
      </c>
      <c r="I12" s="34">
        <f t="shared" si="1"/>
        <v>987543530.85599995</v>
      </c>
      <c r="J12" s="35">
        <f>SUM(J13,J18,J23,J34,J43,J65)</f>
        <v>3148059.8059999943</v>
      </c>
    </row>
    <row r="13" spans="1:10" s="19" customFormat="1" x14ac:dyDescent="0.25">
      <c r="A13" s="36">
        <v>11000</v>
      </c>
      <c r="B13" s="37" t="s">
        <v>17</v>
      </c>
      <c r="C13" s="38"/>
      <c r="D13" s="39"/>
      <c r="E13" s="40">
        <f t="shared" ref="E13:J13" si="2">SUM(E14,E16)</f>
        <v>380939334.19999999</v>
      </c>
      <c r="F13" s="40">
        <f t="shared" si="2"/>
        <v>36679088.600000001</v>
      </c>
      <c r="G13" s="40">
        <f t="shared" si="2"/>
        <v>417618422.80000001</v>
      </c>
      <c r="H13" s="40">
        <f t="shared" si="2"/>
        <v>417618422.80000001</v>
      </c>
      <c r="I13" s="40">
        <f t="shared" si="2"/>
        <v>412123007.19999999</v>
      </c>
      <c r="J13" s="41">
        <f t="shared" si="2"/>
        <v>0</v>
      </c>
    </row>
    <row r="14" spans="1:10" s="19" customFormat="1" x14ac:dyDescent="0.25">
      <c r="A14" s="42"/>
      <c r="B14" s="43">
        <v>11100</v>
      </c>
      <c r="C14" s="44" t="s">
        <v>18</v>
      </c>
      <c r="D14" s="45"/>
      <c r="E14" s="46">
        <f t="shared" ref="E14:J14" si="3">SUM(E15)</f>
        <v>119711995.73</v>
      </c>
      <c r="F14" s="46">
        <f t="shared" si="3"/>
        <v>2493627.6</v>
      </c>
      <c r="G14" s="46">
        <f t="shared" si="3"/>
        <v>122205623.33</v>
      </c>
      <c r="H14" s="46">
        <f t="shared" si="3"/>
        <v>122205623.33</v>
      </c>
      <c r="I14" s="46">
        <f t="shared" si="3"/>
        <v>120951579.88</v>
      </c>
      <c r="J14" s="47">
        <f t="shared" si="3"/>
        <v>0</v>
      </c>
    </row>
    <row r="15" spans="1:10" s="19" customFormat="1" x14ac:dyDescent="0.25">
      <c r="A15" s="48"/>
      <c r="B15" s="42"/>
      <c r="C15" s="49">
        <v>11101</v>
      </c>
      <c r="D15" s="50" t="s">
        <v>19</v>
      </c>
      <c r="E15" s="20">
        <v>119711995.73</v>
      </c>
      <c r="F15" s="20">
        <v>2493627.6</v>
      </c>
      <c r="G15" s="20">
        <f>E15+F15</f>
        <v>122205623.33</v>
      </c>
      <c r="H15" s="20">
        <v>122205623.33</v>
      </c>
      <c r="I15" s="20">
        <v>120951579.88</v>
      </c>
      <c r="J15" s="35">
        <f>G15-H15</f>
        <v>0</v>
      </c>
    </row>
    <row r="16" spans="1:10" s="19" customFormat="1" x14ac:dyDescent="0.25">
      <c r="A16" s="42"/>
      <c r="B16" s="43">
        <v>11300</v>
      </c>
      <c r="C16" s="44" t="s">
        <v>20</v>
      </c>
      <c r="D16" s="45"/>
      <c r="E16" s="46">
        <f t="shared" ref="E16:J16" si="4">SUM(E17)</f>
        <v>261227338.47</v>
      </c>
      <c r="F16" s="46">
        <f t="shared" si="4"/>
        <v>34185461</v>
      </c>
      <c r="G16" s="46">
        <f t="shared" si="4"/>
        <v>295412799.47000003</v>
      </c>
      <c r="H16" s="46">
        <f t="shared" si="4"/>
        <v>295412799.47000003</v>
      </c>
      <c r="I16" s="46">
        <f t="shared" si="4"/>
        <v>291171427.31999999</v>
      </c>
      <c r="J16" s="47">
        <f t="shared" si="4"/>
        <v>0</v>
      </c>
    </row>
    <row r="17" spans="1:10" s="19" customFormat="1" x14ac:dyDescent="0.25">
      <c r="A17" s="48"/>
      <c r="B17" s="42"/>
      <c r="C17" s="49">
        <v>11301</v>
      </c>
      <c r="D17" s="50" t="s">
        <v>21</v>
      </c>
      <c r="E17" s="20">
        <v>261227338.47</v>
      </c>
      <c r="F17" s="20">
        <v>34185461</v>
      </c>
      <c r="G17" s="20">
        <f>E17+F17</f>
        <v>295412799.47000003</v>
      </c>
      <c r="H17" s="20">
        <v>295412799.47000003</v>
      </c>
      <c r="I17" s="20">
        <v>291171427.31999999</v>
      </c>
      <c r="J17" s="35">
        <f t="shared" ref="J17:J83" si="5">G17-H17</f>
        <v>0</v>
      </c>
    </row>
    <row r="18" spans="1:10" s="19" customFormat="1" x14ac:dyDescent="0.25">
      <c r="A18" s="36">
        <v>12000</v>
      </c>
      <c r="B18" s="37" t="s">
        <v>22</v>
      </c>
      <c r="C18" s="38"/>
      <c r="D18" s="39"/>
      <c r="E18" s="40">
        <f>SUM(E19)</f>
        <v>2248027.71</v>
      </c>
      <c r="F18" s="40">
        <f>SUM(F19)</f>
        <v>0</v>
      </c>
      <c r="G18" s="40">
        <f t="shared" ref="G18:J18" si="6">SUM(G19,G21)</f>
        <v>2248027.71</v>
      </c>
      <c r="H18" s="40">
        <f t="shared" si="6"/>
        <v>2248027.71</v>
      </c>
      <c r="I18" s="40">
        <f t="shared" si="6"/>
        <v>2248027.71</v>
      </c>
      <c r="J18" s="41">
        <f t="shared" si="6"/>
        <v>0</v>
      </c>
    </row>
    <row r="19" spans="1:10" s="19" customFormat="1" x14ac:dyDescent="0.25">
      <c r="A19" s="42"/>
      <c r="B19" s="43">
        <v>12200</v>
      </c>
      <c r="C19" s="44" t="s">
        <v>23</v>
      </c>
      <c r="D19" s="45"/>
      <c r="E19" s="46">
        <f t="shared" ref="E19:J19" si="7">SUM(E20)</f>
        <v>2248027.71</v>
      </c>
      <c r="F19" s="46">
        <f t="shared" si="7"/>
        <v>0</v>
      </c>
      <c r="G19" s="46">
        <f t="shared" si="7"/>
        <v>2248027.71</v>
      </c>
      <c r="H19" s="46">
        <f t="shared" si="7"/>
        <v>2248027.71</v>
      </c>
      <c r="I19" s="46">
        <f t="shared" si="7"/>
        <v>2248027.71</v>
      </c>
      <c r="J19" s="47">
        <f t="shared" si="7"/>
        <v>0</v>
      </c>
    </row>
    <row r="20" spans="1:10" s="19" customFormat="1" x14ac:dyDescent="0.25">
      <c r="A20" s="48"/>
      <c r="B20" s="42"/>
      <c r="C20" s="51">
        <v>12201</v>
      </c>
      <c r="D20" s="52" t="s">
        <v>24</v>
      </c>
      <c r="E20" s="20">
        <v>2248027.71</v>
      </c>
      <c r="F20" s="20">
        <v>0</v>
      </c>
      <c r="G20" s="20">
        <f>E20+F20</f>
        <v>2248027.71</v>
      </c>
      <c r="H20" s="20">
        <v>2248027.71</v>
      </c>
      <c r="I20" s="20">
        <v>2248027.71</v>
      </c>
      <c r="J20" s="35">
        <f t="shared" si="5"/>
        <v>0</v>
      </c>
    </row>
    <row r="21" spans="1:10" s="19" customFormat="1" hidden="1" x14ac:dyDescent="0.25">
      <c r="A21" s="42"/>
      <c r="B21" s="43">
        <v>12300</v>
      </c>
      <c r="C21" s="44" t="s">
        <v>25</v>
      </c>
      <c r="D21" s="45"/>
      <c r="E21" s="46">
        <f t="shared" ref="E21:J21" si="8">SUM(E22)</f>
        <v>0</v>
      </c>
      <c r="F21" s="46">
        <f t="shared" si="8"/>
        <v>0</v>
      </c>
      <c r="G21" s="46">
        <f t="shared" si="8"/>
        <v>0</v>
      </c>
      <c r="H21" s="46">
        <f t="shared" si="8"/>
        <v>0</v>
      </c>
      <c r="I21" s="46">
        <f t="shared" si="8"/>
        <v>0</v>
      </c>
      <c r="J21" s="47">
        <f t="shared" si="8"/>
        <v>0</v>
      </c>
    </row>
    <row r="22" spans="1:10" s="19" customFormat="1" ht="30" hidden="1" x14ac:dyDescent="0.25">
      <c r="A22" s="48"/>
      <c r="B22" s="42"/>
      <c r="C22" s="49">
        <v>12301</v>
      </c>
      <c r="D22" s="50" t="s">
        <v>26</v>
      </c>
      <c r="E22" s="20"/>
      <c r="F22" s="20">
        <v>0</v>
      </c>
      <c r="G22" s="20">
        <f>E22+F22</f>
        <v>0</v>
      </c>
      <c r="H22" s="20">
        <v>0</v>
      </c>
      <c r="I22" s="20">
        <v>0</v>
      </c>
      <c r="J22" s="35">
        <f t="shared" si="5"/>
        <v>0</v>
      </c>
    </row>
    <row r="23" spans="1:10" s="19" customFormat="1" x14ac:dyDescent="0.25">
      <c r="A23" s="36">
        <v>13000</v>
      </c>
      <c r="B23" s="37" t="s">
        <v>27</v>
      </c>
      <c r="C23" s="38"/>
      <c r="D23" s="39"/>
      <c r="E23" s="40">
        <f>SUM(E24,E27,E30,E32)</f>
        <v>295155647.73100001</v>
      </c>
      <c r="F23" s="40">
        <f>SUM(F24,F27,F30,F32)</f>
        <v>-2370411.21</v>
      </c>
      <c r="G23" s="40">
        <f t="shared" ref="G23:J23" si="9">SUM(G24,G27,G30,G32)</f>
        <v>292785236.52100003</v>
      </c>
      <c r="H23" s="40">
        <f t="shared" si="9"/>
        <v>292785236.52600002</v>
      </c>
      <c r="I23" s="40">
        <f t="shared" si="9"/>
        <v>292576347.736</v>
      </c>
      <c r="J23" s="41">
        <f t="shared" si="9"/>
        <v>-4.999999888241291E-3</v>
      </c>
    </row>
    <row r="24" spans="1:10" s="19" customFormat="1" x14ac:dyDescent="0.25">
      <c r="A24" s="42"/>
      <c r="B24" s="43">
        <v>13100</v>
      </c>
      <c r="C24" s="44" t="s">
        <v>28</v>
      </c>
      <c r="D24" s="45"/>
      <c r="E24" s="46">
        <f>SUM(E25:E26)</f>
        <v>5501031.3300000001</v>
      </c>
      <c r="F24" s="46">
        <f>SUM(F25:F26)</f>
        <v>-420498</v>
      </c>
      <c r="G24" s="46">
        <f t="shared" ref="G24:J24" si="10">SUM(G25:G26)</f>
        <v>5080533.33</v>
      </c>
      <c r="H24" s="46">
        <f t="shared" si="10"/>
        <v>5080533.33</v>
      </c>
      <c r="I24" s="46">
        <f t="shared" si="10"/>
        <v>5018072.26</v>
      </c>
      <c r="J24" s="47">
        <f t="shared" si="10"/>
        <v>0</v>
      </c>
    </row>
    <row r="25" spans="1:10" s="19" customFormat="1" ht="30" x14ac:dyDescent="0.25">
      <c r="A25" s="48"/>
      <c r="B25" s="42"/>
      <c r="C25" s="49">
        <v>13101</v>
      </c>
      <c r="D25" s="50" t="s">
        <v>29</v>
      </c>
      <c r="E25" s="20">
        <v>3501031.33</v>
      </c>
      <c r="F25" s="20">
        <v>-420498</v>
      </c>
      <c r="G25" s="20">
        <f t="shared" ref="G25:G26" si="11">E25+F25</f>
        <v>3080533.33</v>
      </c>
      <c r="H25" s="20">
        <v>3080533.33</v>
      </c>
      <c r="I25" s="20">
        <v>3018072.26</v>
      </c>
      <c r="J25" s="35">
        <f t="shared" si="5"/>
        <v>0</v>
      </c>
    </row>
    <row r="26" spans="1:10" s="19" customFormat="1" x14ac:dyDescent="0.25">
      <c r="A26" s="48"/>
      <c r="B26" s="42"/>
      <c r="C26" s="49">
        <v>13102</v>
      </c>
      <c r="D26" s="50" t="s">
        <v>30</v>
      </c>
      <c r="E26" s="20">
        <v>2000000</v>
      </c>
      <c r="F26" s="20">
        <v>0</v>
      </c>
      <c r="G26" s="20">
        <f t="shared" si="11"/>
        <v>2000000</v>
      </c>
      <c r="H26" s="20">
        <v>2000000</v>
      </c>
      <c r="I26" s="20">
        <v>2000000</v>
      </c>
      <c r="J26" s="35">
        <f t="shared" si="5"/>
        <v>0</v>
      </c>
    </row>
    <row r="27" spans="1:10" s="19" customFormat="1" x14ac:dyDescent="0.25">
      <c r="A27" s="42"/>
      <c r="B27" s="43">
        <v>13200</v>
      </c>
      <c r="C27" s="44" t="s">
        <v>31</v>
      </c>
      <c r="D27" s="45"/>
      <c r="E27" s="46">
        <f t="shared" ref="E27:J27" si="12">SUM(E28:E29)</f>
        <v>130678782.60599999</v>
      </c>
      <c r="F27" s="46">
        <f t="shared" si="12"/>
        <v>-2535849.59</v>
      </c>
      <c r="G27" s="46">
        <f t="shared" si="12"/>
        <v>128142933.016</v>
      </c>
      <c r="H27" s="46">
        <f t="shared" si="12"/>
        <v>128142933.016</v>
      </c>
      <c r="I27" s="46">
        <f t="shared" si="12"/>
        <v>128142933.016</v>
      </c>
      <c r="J27" s="47">
        <f t="shared" si="12"/>
        <v>0</v>
      </c>
    </row>
    <row r="28" spans="1:10" s="19" customFormat="1" x14ac:dyDescent="0.25">
      <c r="A28" s="48"/>
      <c r="B28" s="42"/>
      <c r="C28" s="49">
        <v>13202</v>
      </c>
      <c r="D28" s="50" t="s">
        <v>32</v>
      </c>
      <c r="E28" s="20">
        <v>33616518.799999997</v>
      </c>
      <c r="F28" s="20">
        <v>-524485.4</v>
      </c>
      <c r="G28" s="20">
        <f t="shared" ref="G28:G29" si="13">E28+F28</f>
        <v>33092033.399999999</v>
      </c>
      <c r="H28" s="20">
        <v>33092033.399999999</v>
      </c>
      <c r="I28" s="20">
        <v>33092033.399999999</v>
      </c>
      <c r="J28" s="35">
        <f t="shared" si="5"/>
        <v>0</v>
      </c>
    </row>
    <row r="29" spans="1:10" s="19" customFormat="1" x14ac:dyDescent="0.25">
      <c r="A29" s="48"/>
      <c r="B29" s="42"/>
      <c r="C29" s="49">
        <v>13203</v>
      </c>
      <c r="D29" s="50" t="s">
        <v>33</v>
      </c>
      <c r="E29" s="20">
        <v>97062263.805999994</v>
      </c>
      <c r="F29" s="20">
        <v>-2011364.19</v>
      </c>
      <c r="G29" s="20">
        <f t="shared" si="13"/>
        <v>95050899.615999997</v>
      </c>
      <c r="H29" s="20">
        <v>95050899.615999997</v>
      </c>
      <c r="I29" s="20">
        <v>95050899.615999997</v>
      </c>
      <c r="J29" s="35">
        <f t="shared" si="5"/>
        <v>0</v>
      </c>
    </row>
    <row r="30" spans="1:10" s="19" customFormat="1" x14ac:dyDescent="0.25">
      <c r="A30" s="42"/>
      <c r="B30" s="43">
        <v>13300</v>
      </c>
      <c r="C30" s="44" t="s">
        <v>34</v>
      </c>
      <c r="D30" s="45"/>
      <c r="E30" s="46">
        <f t="shared" ref="E30:J30" si="14">SUM(E31)</f>
        <v>1268045.395</v>
      </c>
      <c r="F30" s="46">
        <f t="shared" si="14"/>
        <v>0</v>
      </c>
      <c r="G30" s="46">
        <f t="shared" si="14"/>
        <v>1268045.395</v>
      </c>
      <c r="H30" s="46">
        <f t="shared" si="14"/>
        <v>1268045.3999999999</v>
      </c>
      <c r="I30" s="46">
        <f t="shared" si="14"/>
        <v>1121617.68</v>
      </c>
      <c r="J30" s="47">
        <f t="shared" si="14"/>
        <v>-4.999999888241291E-3</v>
      </c>
    </row>
    <row r="31" spans="1:10" s="19" customFormat="1" x14ac:dyDescent="0.25">
      <c r="A31" s="48"/>
      <c r="B31" s="42"/>
      <c r="C31" s="49">
        <v>13301</v>
      </c>
      <c r="D31" s="50" t="s">
        <v>35</v>
      </c>
      <c r="E31" s="20">
        <v>1268045.395</v>
      </c>
      <c r="F31" s="20">
        <v>0</v>
      </c>
      <c r="G31" s="20">
        <f>E31+F31</f>
        <v>1268045.395</v>
      </c>
      <c r="H31" s="20">
        <v>1268045.3999999999</v>
      </c>
      <c r="I31" s="20">
        <v>1121617.68</v>
      </c>
      <c r="J31" s="35">
        <f t="shared" si="5"/>
        <v>-4.999999888241291E-3</v>
      </c>
    </row>
    <row r="32" spans="1:10" s="19" customFormat="1" x14ac:dyDescent="0.25">
      <c r="A32" s="42"/>
      <c r="B32" s="43">
        <v>13400</v>
      </c>
      <c r="C32" s="44" t="s">
        <v>36</v>
      </c>
      <c r="D32" s="45"/>
      <c r="E32" s="46">
        <f t="shared" ref="E32:J32" si="15">SUM(E33)</f>
        <v>157707788.40000001</v>
      </c>
      <c r="F32" s="46">
        <f t="shared" si="15"/>
        <v>585936.38</v>
      </c>
      <c r="G32" s="46">
        <f t="shared" si="15"/>
        <v>158293724.78</v>
      </c>
      <c r="H32" s="46">
        <f t="shared" si="15"/>
        <v>158293724.78</v>
      </c>
      <c r="I32" s="46">
        <f t="shared" si="15"/>
        <v>158293724.78</v>
      </c>
      <c r="J32" s="47">
        <f t="shared" si="15"/>
        <v>0</v>
      </c>
    </row>
    <row r="33" spans="1:10" s="19" customFormat="1" x14ac:dyDescent="0.25">
      <c r="A33" s="48"/>
      <c r="B33" s="42"/>
      <c r="C33" s="49">
        <v>13401</v>
      </c>
      <c r="D33" s="50" t="s">
        <v>36</v>
      </c>
      <c r="E33" s="20">
        <f>166907788.4-7200000-2000000</f>
        <v>157707788.40000001</v>
      </c>
      <c r="F33" s="20">
        <v>585936.38</v>
      </c>
      <c r="G33" s="20">
        <f>E33+F33</f>
        <v>158293724.78</v>
      </c>
      <c r="H33" s="20">
        <v>158293724.78</v>
      </c>
      <c r="I33" s="20">
        <v>158293724.78</v>
      </c>
      <c r="J33" s="35">
        <f t="shared" si="5"/>
        <v>0</v>
      </c>
    </row>
    <row r="34" spans="1:10" s="19" customFormat="1" x14ac:dyDescent="0.25">
      <c r="A34" s="36">
        <v>14000</v>
      </c>
      <c r="B34" s="37" t="s">
        <v>37</v>
      </c>
      <c r="C34" s="38"/>
      <c r="D34" s="39"/>
      <c r="E34" s="40">
        <f t="shared" ref="E34:J34" si="16">SUM(E35,E38)</f>
        <v>111274638.671</v>
      </c>
      <c r="F34" s="40">
        <f t="shared" si="16"/>
        <v>2875255.8100000005</v>
      </c>
      <c r="G34" s="40">
        <f t="shared" si="16"/>
        <v>114149894.48099999</v>
      </c>
      <c r="H34" s="40">
        <f t="shared" si="16"/>
        <v>112588430.22999999</v>
      </c>
      <c r="I34" s="40">
        <f t="shared" si="16"/>
        <v>99659509.959999993</v>
      </c>
      <c r="J34" s="41">
        <f t="shared" si="16"/>
        <v>1561464.2509999943</v>
      </c>
    </row>
    <row r="35" spans="1:10" s="19" customFormat="1" x14ac:dyDescent="0.25">
      <c r="A35" s="42"/>
      <c r="B35" s="43">
        <v>14100</v>
      </c>
      <c r="C35" s="44" t="s">
        <v>38</v>
      </c>
      <c r="D35" s="45"/>
      <c r="E35" s="46">
        <f t="shared" ref="E35" si="17">SUM(E36:E37)</f>
        <v>94850802.511000007</v>
      </c>
      <c r="F35" s="46">
        <f t="shared" ref="F35:J35" si="18">SUM(F36:F37)</f>
        <v>3050582.6100000003</v>
      </c>
      <c r="G35" s="46">
        <f t="shared" si="18"/>
        <v>97901385.120999992</v>
      </c>
      <c r="H35" s="46">
        <f t="shared" si="18"/>
        <v>97792471.189999998</v>
      </c>
      <c r="I35" s="46">
        <f t="shared" si="18"/>
        <v>85112024.629999995</v>
      </c>
      <c r="J35" s="47">
        <f t="shared" si="18"/>
        <v>108913.93099999428</v>
      </c>
    </row>
    <row r="36" spans="1:10" s="19" customFormat="1" ht="30" x14ac:dyDescent="0.25">
      <c r="A36" s="48"/>
      <c r="B36" s="42"/>
      <c r="C36" s="49">
        <v>14101</v>
      </c>
      <c r="D36" s="50" t="s">
        <v>39</v>
      </c>
      <c r="E36" s="20">
        <v>44854390.295000002</v>
      </c>
      <c r="F36" s="20">
        <v>1809119.79</v>
      </c>
      <c r="G36" s="20">
        <f t="shared" ref="G36:G37" si="19">E36+F36</f>
        <v>46663510.085000001</v>
      </c>
      <c r="H36" s="20">
        <v>46591141.420000002</v>
      </c>
      <c r="I36" s="20">
        <v>40048280.270000003</v>
      </c>
      <c r="J36" s="35">
        <f t="shared" si="5"/>
        <v>72368.664999999106</v>
      </c>
    </row>
    <row r="37" spans="1:10" s="19" customFormat="1" ht="30" x14ac:dyDescent="0.25">
      <c r="A37" s="48"/>
      <c r="B37" s="42"/>
      <c r="C37" s="49">
        <v>14102</v>
      </c>
      <c r="D37" s="50" t="s">
        <v>40</v>
      </c>
      <c r="E37" s="20">
        <v>49996412.215999998</v>
      </c>
      <c r="F37" s="20">
        <v>1241462.82</v>
      </c>
      <c r="G37" s="20">
        <f t="shared" si="19"/>
        <v>51237875.035999998</v>
      </c>
      <c r="H37" s="20">
        <v>51201329.770000003</v>
      </c>
      <c r="I37" s="20">
        <v>45063744.359999999</v>
      </c>
      <c r="J37" s="35">
        <f t="shared" si="5"/>
        <v>36545.265999995172</v>
      </c>
    </row>
    <row r="38" spans="1:10" s="19" customFormat="1" x14ac:dyDescent="0.25">
      <c r="A38" s="42"/>
      <c r="B38" s="43">
        <v>14400</v>
      </c>
      <c r="C38" s="44" t="s">
        <v>41</v>
      </c>
      <c r="D38" s="45"/>
      <c r="E38" s="46">
        <f>SUM(E39:E42)</f>
        <v>16423836.16</v>
      </c>
      <c r="F38" s="46">
        <f>SUM(F39:F42)</f>
        <v>-175326.80000000005</v>
      </c>
      <c r="G38" s="46">
        <f t="shared" ref="G38:J38" si="20">SUM(G39:G42)</f>
        <v>16248509.359999999</v>
      </c>
      <c r="H38" s="46">
        <f t="shared" si="20"/>
        <v>14795959.039999999</v>
      </c>
      <c r="I38" s="46">
        <f t="shared" si="20"/>
        <v>14547485.329999998</v>
      </c>
      <c r="J38" s="47">
        <f t="shared" si="20"/>
        <v>1452550.32</v>
      </c>
    </row>
    <row r="39" spans="1:10" s="19" customFormat="1" x14ac:dyDescent="0.25">
      <c r="A39" s="48"/>
      <c r="B39" s="42"/>
      <c r="C39" s="49">
        <v>14401</v>
      </c>
      <c r="D39" s="50" t="s">
        <v>42</v>
      </c>
      <c r="E39" s="20">
        <v>1203836.1599999999</v>
      </c>
      <c r="F39" s="20">
        <v>927443</v>
      </c>
      <c r="G39" s="20">
        <f t="shared" ref="G39:G42" si="21">E39+F39</f>
        <v>2131279.16</v>
      </c>
      <c r="H39" s="20">
        <v>1280247.23</v>
      </c>
      <c r="I39" s="20">
        <v>1156437.68</v>
      </c>
      <c r="J39" s="35">
        <f t="shared" si="5"/>
        <v>851031.93000000017</v>
      </c>
    </row>
    <row r="40" spans="1:10" s="19" customFormat="1" ht="30" x14ac:dyDescent="0.25">
      <c r="A40" s="48"/>
      <c r="B40" s="42"/>
      <c r="C40" s="49">
        <v>14410</v>
      </c>
      <c r="D40" s="50" t="s">
        <v>43</v>
      </c>
      <c r="E40" s="20">
        <v>720000</v>
      </c>
      <c r="F40" s="20">
        <v>885000</v>
      </c>
      <c r="G40" s="20">
        <f t="shared" si="21"/>
        <v>1605000</v>
      </c>
      <c r="H40" s="20">
        <v>1582499.78</v>
      </c>
      <c r="I40" s="20">
        <v>1457835.62</v>
      </c>
      <c r="J40" s="35">
        <f t="shared" si="5"/>
        <v>22500.219999999972</v>
      </c>
    </row>
    <row r="41" spans="1:10" s="19" customFormat="1" ht="30" hidden="1" x14ac:dyDescent="0.25">
      <c r="A41" s="48"/>
      <c r="B41" s="42"/>
      <c r="C41" s="49">
        <v>14411</v>
      </c>
      <c r="D41" s="50" t="s">
        <v>44</v>
      </c>
      <c r="E41" s="20"/>
      <c r="F41" s="20">
        <v>0</v>
      </c>
      <c r="G41" s="20">
        <f t="shared" si="21"/>
        <v>0</v>
      </c>
      <c r="H41" s="20"/>
      <c r="I41" s="20"/>
      <c r="J41" s="35">
        <f t="shared" si="5"/>
        <v>0</v>
      </c>
    </row>
    <row r="42" spans="1:10" s="19" customFormat="1" ht="30" x14ac:dyDescent="0.25">
      <c r="A42" s="48"/>
      <c r="B42" s="42"/>
      <c r="C42" s="49">
        <v>14412</v>
      </c>
      <c r="D42" s="50" t="s">
        <v>45</v>
      </c>
      <c r="E42" s="20">
        <v>14500000</v>
      </c>
      <c r="F42" s="20">
        <v>-1987769.8</v>
      </c>
      <c r="G42" s="20">
        <f t="shared" si="21"/>
        <v>12512230.199999999</v>
      </c>
      <c r="H42" s="20">
        <v>11933212.029999999</v>
      </c>
      <c r="I42" s="20">
        <v>11933212.029999999</v>
      </c>
      <c r="J42" s="35">
        <f t="shared" si="5"/>
        <v>579018.16999999993</v>
      </c>
    </row>
    <row r="43" spans="1:10" s="19" customFormat="1" x14ac:dyDescent="0.25">
      <c r="A43" s="36">
        <v>15000</v>
      </c>
      <c r="B43" s="37" t="s">
        <v>46</v>
      </c>
      <c r="C43" s="38"/>
      <c r="D43" s="39"/>
      <c r="E43" s="40">
        <f>SUM(E44,E46,E48,E56,E58)</f>
        <v>167017148.78</v>
      </c>
      <c r="F43" s="40">
        <f t="shared" ref="F43:J43" si="22">SUM(F44,F46,F48,F56,F58)</f>
        <v>6839606.7699999996</v>
      </c>
      <c r="G43" s="40">
        <f t="shared" si="22"/>
        <v>173856755.55000001</v>
      </c>
      <c r="H43" s="40">
        <f t="shared" si="22"/>
        <v>172270159.99000001</v>
      </c>
      <c r="I43" s="40">
        <f t="shared" si="22"/>
        <v>170367908.25</v>
      </c>
      <c r="J43" s="40">
        <f t="shared" si="22"/>
        <v>1586595.56</v>
      </c>
    </row>
    <row r="44" spans="1:10" s="19" customFormat="1" hidden="1" x14ac:dyDescent="0.25">
      <c r="A44" s="42"/>
      <c r="B44" s="43">
        <v>15200</v>
      </c>
      <c r="C44" s="44" t="s">
        <v>47</v>
      </c>
      <c r="D44" s="45"/>
      <c r="E44" s="46">
        <f t="shared" ref="E44:J44" si="23">SUM(E45)</f>
        <v>0</v>
      </c>
      <c r="F44" s="46">
        <f t="shared" si="23"/>
        <v>0</v>
      </c>
      <c r="G44" s="46">
        <f t="shared" si="23"/>
        <v>0</v>
      </c>
      <c r="H44" s="46">
        <f t="shared" si="23"/>
        <v>0</v>
      </c>
      <c r="I44" s="46">
        <f t="shared" si="23"/>
        <v>0</v>
      </c>
      <c r="J44" s="47">
        <f t="shared" si="23"/>
        <v>0</v>
      </c>
    </row>
    <row r="45" spans="1:10" s="19" customFormat="1" hidden="1" x14ac:dyDescent="0.25">
      <c r="A45" s="48"/>
      <c r="B45" s="42"/>
      <c r="C45" s="49">
        <v>15201</v>
      </c>
      <c r="D45" s="50" t="s">
        <v>47</v>
      </c>
      <c r="E45" s="20"/>
      <c r="F45" s="20">
        <v>0</v>
      </c>
      <c r="G45" s="20">
        <f>E45+F45</f>
        <v>0</v>
      </c>
      <c r="H45" s="20">
        <f t="shared" ref="H45:I45" si="24">F45+G45</f>
        <v>0</v>
      </c>
      <c r="I45" s="20">
        <f t="shared" si="24"/>
        <v>0</v>
      </c>
      <c r="J45" s="35">
        <f t="shared" si="5"/>
        <v>0</v>
      </c>
    </row>
    <row r="46" spans="1:10" s="19" customFormat="1" x14ac:dyDescent="0.25">
      <c r="A46" s="42"/>
      <c r="B46" s="43">
        <v>15300</v>
      </c>
      <c r="C46" s="44" t="s">
        <v>48</v>
      </c>
      <c r="D46" s="45"/>
      <c r="E46" s="46">
        <f t="shared" ref="E46:J46" si="25">SUM(E47)</f>
        <v>561592.73</v>
      </c>
      <c r="F46" s="46">
        <f t="shared" si="25"/>
        <v>-84238.91</v>
      </c>
      <c r="G46" s="46">
        <f t="shared" si="25"/>
        <v>477353.81999999995</v>
      </c>
      <c r="H46" s="46">
        <f t="shared" si="25"/>
        <v>477353.82</v>
      </c>
      <c r="I46" s="46">
        <f t="shared" si="25"/>
        <v>477353.82</v>
      </c>
      <c r="J46" s="47">
        <f t="shared" si="25"/>
        <v>0</v>
      </c>
    </row>
    <row r="47" spans="1:10" s="19" customFormat="1" ht="30" x14ac:dyDescent="0.25">
      <c r="A47" s="48"/>
      <c r="B47" s="42"/>
      <c r="C47" s="49">
        <v>15302</v>
      </c>
      <c r="D47" s="50" t="s">
        <v>49</v>
      </c>
      <c r="E47" s="20">
        <v>561592.73</v>
      </c>
      <c r="F47" s="20">
        <v>-84238.91</v>
      </c>
      <c r="G47" s="20">
        <f>E47+F47</f>
        <v>477353.81999999995</v>
      </c>
      <c r="H47" s="20">
        <v>477353.82</v>
      </c>
      <c r="I47" s="20">
        <v>477353.82</v>
      </c>
      <c r="J47" s="35">
        <f t="shared" si="5"/>
        <v>0</v>
      </c>
    </row>
    <row r="48" spans="1:10" s="19" customFormat="1" x14ac:dyDescent="0.25">
      <c r="A48" s="42"/>
      <c r="B48" s="43">
        <v>15400</v>
      </c>
      <c r="C48" s="44" t="s">
        <v>50</v>
      </c>
      <c r="D48" s="45"/>
      <c r="E48" s="46">
        <f t="shared" ref="E48:J48" si="26">SUM(E49:E55)</f>
        <v>163955556.05000001</v>
      </c>
      <c r="F48" s="46">
        <f t="shared" si="26"/>
        <v>4628845.68</v>
      </c>
      <c r="G48" s="46">
        <f t="shared" si="26"/>
        <v>168584401.73000002</v>
      </c>
      <c r="H48" s="46">
        <f t="shared" si="26"/>
        <v>168584401.73000002</v>
      </c>
      <c r="I48" s="46">
        <f t="shared" si="26"/>
        <v>166862850.42000002</v>
      </c>
      <c r="J48" s="47">
        <f t="shared" si="26"/>
        <v>0</v>
      </c>
    </row>
    <row r="49" spans="1:10" s="19" customFormat="1" x14ac:dyDescent="0.25">
      <c r="A49" s="48"/>
      <c r="B49" s="42"/>
      <c r="C49" s="49">
        <v>15401</v>
      </c>
      <c r="D49" s="50" t="s">
        <v>51</v>
      </c>
      <c r="E49" s="20">
        <v>34161094.780000001</v>
      </c>
      <c r="F49" s="20">
        <v>647894</v>
      </c>
      <c r="G49" s="20">
        <f t="shared" ref="G49:G55" si="27">E49+F49</f>
        <v>34808988.780000001</v>
      </c>
      <c r="H49" s="20">
        <v>34808988.780000001</v>
      </c>
      <c r="I49" s="20">
        <v>34472195.82</v>
      </c>
      <c r="J49" s="35">
        <f t="shared" si="5"/>
        <v>0</v>
      </c>
    </row>
    <row r="50" spans="1:10" s="19" customFormat="1" x14ac:dyDescent="0.25">
      <c r="A50" s="48"/>
      <c r="B50" s="42"/>
      <c r="C50" s="49">
        <v>15402</v>
      </c>
      <c r="D50" s="50" t="s">
        <v>52</v>
      </c>
      <c r="E50" s="20">
        <v>18680289.109999999</v>
      </c>
      <c r="F50" s="20">
        <v>152443.39000000001</v>
      </c>
      <c r="G50" s="20">
        <f t="shared" si="27"/>
        <v>18832732.5</v>
      </c>
      <c r="H50" s="20">
        <v>18832732.5</v>
      </c>
      <c r="I50" s="20">
        <v>18816047.800000001</v>
      </c>
      <c r="J50" s="35">
        <f t="shared" si="5"/>
        <v>0</v>
      </c>
    </row>
    <row r="51" spans="1:10" s="19" customFormat="1" x14ac:dyDescent="0.25">
      <c r="A51" s="48"/>
      <c r="B51" s="42"/>
      <c r="C51" s="49">
        <v>15403</v>
      </c>
      <c r="D51" s="50" t="s">
        <v>53</v>
      </c>
      <c r="E51" s="20">
        <v>70057142.480000004</v>
      </c>
      <c r="F51" s="20">
        <v>2038960.83</v>
      </c>
      <c r="G51" s="20">
        <f t="shared" si="27"/>
        <v>72096103.310000002</v>
      </c>
      <c r="H51" s="20">
        <v>72096103.310000002</v>
      </c>
      <c r="I51" s="20">
        <v>71764322.420000002</v>
      </c>
      <c r="J51" s="35">
        <f t="shared" si="5"/>
        <v>0</v>
      </c>
    </row>
    <row r="52" spans="1:10" s="19" customFormat="1" x14ac:dyDescent="0.25">
      <c r="A52" s="48"/>
      <c r="B52" s="42"/>
      <c r="C52" s="49">
        <v>15404</v>
      </c>
      <c r="D52" s="50" t="s">
        <v>54</v>
      </c>
      <c r="E52" s="20">
        <v>16632108.199999999</v>
      </c>
      <c r="F52" s="20">
        <v>-203669.96</v>
      </c>
      <c r="G52" s="20">
        <f t="shared" si="27"/>
        <v>16428438.239999998</v>
      </c>
      <c r="H52" s="20">
        <v>16428438.24</v>
      </c>
      <c r="I52" s="20">
        <v>16428438.24</v>
      </c>
      <c r="J52" s="35">
        <f t="shared" si="5"/>
        <v>0</v>
      </c>
    </row>
    <row r="53" spans="1:10" s="19" customFormat="1" x14ac:dyDescent="0.25">
      <c r="A53" s="48"/>
      <c r="B53" s="42"/>
      <c r="C53" s="49">
        <v>15405</v>
      </c>
      <c r="D53" s="50" t="s">
        <v>55</v>
      </c>
      <c r="E53" s="20">
        <v>6131020.4000000004</v>
      </c>
      <c r="F53" s="20">
        <v>-290760.13</v>
      </c>
      <c r="G53" s="20">
        <f t="shared" si="27"/>
        <v>5840260.2700000005</v>
      </c>
      <c r="H53" s="20">
        <v>5840260.2699999996</v>
      </c>
      <c r="I53" s="20">
        <v>5840260.2699999996</v>
      </c>
      <c r="J53" s="35">
        <f t="shared" si="5"/>
        <v>0</v>
      </c>
    </row>
    <row r="54" spans="1:10" s="19" customFormat="1" x14ac:dyDescent="0.25">
      <c r="A54" s="48"/>
      <c r="B54" s="42"/>
      <c r="C54" s="49">
        <v>15406</v>
      </c>
      <c r="D54" s="50" t="s">
        <v>56</v>
      </c>
      <c r="E54" s="20">
        <v>13472742.779999999</v>
      </c>
      <c r="F54" s="20">
        <v>166057.09</v>
      </c>
      <c r="G54" s="20">
        <f t="shared" si="27"/>
        <v>13638799.869999999</v>
      </c>
      <c r="H54" s="20">
        <v>13638799.869999999</v>
      </c>
      <c r="I54" s="20">
        <v>13638799.869999999</v>
      </c>
      <c r="J54" s="35">
        <f t="shared" si="5"/>
        <v>0</v>
      </c>
    </row>
    <row r="55" spans="1:10" s="19" customFormat="1" x14ac:dyDescent="0.25">
      <c r="A55" s="48"/>
      <c r="B55" s="42"/>
      <c r="C55" s="49">
        <v>15412</v>
      </c>
      <c r="D55" s="50" t="s">
        <v>57</v>
      </c>
      <c r="E55" s="20">
        <v>4821158.3</v>
      </c>
      <c r="F55" s="20">
        <v>2117920.46</v>
      </c>
      <c r="G55" s="20">
        <f t="shared" si="27"/>
        <v>6939078.7599999998</v>
      </c>
      <c r="H55" s="20">
        <v>6939078.7599999998</v>
      </c>
      <c r="I55" s="53">
        <v>5902786</v>
      </c>
      <c r="J55" s="35">
        <f t="shared" si="5"/>
        <v>0</v>
      </c>
    </row>
    <row r="56" spans="1:10" s="19" customFormat="1" hidden="1" x14ac:dyDescent="0.25">
      <c r="A56" s="42"/>
      <c r="B56" s="43">
        <v>15500</v>
      </c>
      <c r="C56" s="44" t="s">
        <v>58</v>
      </c>
      <c r="D56" s="45"/>
      <c r="E56" s="46">
        <f>SUM(E57)</f>
        <v>0</v>
      </c>
      <c r="F56" s="46">
        <f t="shared" ref="F56:J56" si="28">SUM(F57)</f>
        <v>0</v>
      </c>
      <c r="G56" s="46">
        <f t="shared" si="28"/>
        <v>0</v>
      </c>
      <c r="H56" s="46">
        <f t="shared" si="28"/>
        <v>0</v>
      </c>
      <c r="I56" s="46">
        <f t="shared" si="28"/>
        <v>0</v>
      </c>
      <c r="J56" s="46">
        <f t="shared" si="28"/>
        <v>0</v>
      </c>
    </row>
    <row r="57" spans="1:10" s="19" customFormat="1" hidden="1" x14ac:dyDescent="0.25">
      <c r="A57" s="48"/>
      <c r="B57" s="42"/>
      <c r="C57" s="49">
        <v>15501</v>
      </c>
      <c r="D57" s="50" t="s">
        <v>59</v>
      </c>
      <c r="E57" s="20"/>
      <c r="F57" s="20">
        <v>0</v>
      </c>
      <c r="G57" s="20">
        <f t="shared" ref="G57" si="29">E57+F57</f>
        <v>0</v>
      </c>
      <c r="H57" s="20">
        <v>0</v>
      </c>
      <c r="I57" s="20">
        <v>0</v>
      </c>
      <c r="J57" s="35">
        <f t="shared" si="5"/>
        <v>0</v>
      </c>
    </row>
    <row r="58" spans="1:10" s="19" customFormat="1" x14ac:dyDescent="0.25">
      <c r="A58" s="42"/>
      <c r="B58" s="43">
        <v>15900</v>
      </c>
      <c r="C58" s="44" t="s">
        <v>46</v>
      </c>
      <c r="D58" s="45"/>
      <c r="E58" s="46">
        <f>SUM(E60:E60)</f>
        <v>2500000</v>
      </c>
      <c r="F58" s="46">
        <f>SUM(F60:F60)</f>
        <v>2295000</v>
      </c>
      <c r="G58" s="46">
        <f t="shared" ref="G58:J58" si="30">SUM(G59:G61)</f>
        <v>4795000</v>
      </c>
      <c r="H58" s="46">
        <f t="shared" si="30"/>
        <v>3208404.44</v>
      </c>
      <c r="I58" s="46">
        <f t="shared" si="30"/>
        <v>3027704.01</v>
      </c>
      <c r="J58" s="47">
        <f t="shared" si="30"/>
        <v>1586595.56</v>
      </c>
    </row>
    <row r="59" spans="1:10" s="19" customFormat="1" hidden="1" x14ac:dyDescent="0.25">
      <c r="A59" s="48"/>
      <c r="B59" s="42"/>
      <c r="C59" s="54">
        <v>15901</v>
      </c>
      <c r="D59" s="55" t="s">
        <v>60</v>
      </c>
      <c r="E59" s="20"/>
      <c r="F59" s="20">
        <v>0</v>
      </c>
      <c r="G59" s="20">
        <f t="shared" ref="G59" si="31">E59+F59</f>
        <v>0</v>
      </c>
      <c r="H59" s="20">
        <v>0</v>
      </c>
      <c r="I59" s="20">
        <v>0</v>
      </c>
      <c r="J59" s="35">
        <f t="shared" si="5"/>
        <v>0</v>
      </c>
    </row>
    <row r="60" spans="1:10" s="19" customFormat="1" ht="30" customHeight="1" x14ac:dyDescent="0.25">
      <c r="A60" s="48"/>
      <c r="B60" s="42"/>
      <c r="C60" s="49">
        <v>15913</v>
      </c>
      <c r="D60" s="50" t="s">
        <v>61</v>
      </c>
      <c r="E60" s="20">
        <v>2500000</v>
      </c>
      <c r="F60" s="20">
        <v>2295000</v>
      </c>
      <c r="G60" s="20">
        <f>E60+F60</f>
        <v>4795000</v>
      </c>
      <c r="H60" s="20">
        <v>3208404.44</v>
      </c>
      <c r="I60" s="20">
        <v>3027704.01</v>
      </c>
      <c r="J60" s="35">
        <f t="shared" si="5"/>
        <v>1586595.56</v>
      </c>
    </row>
    <row r="61" spans="1:10" s="19" customFormat="1" ht="15" hidden="1" customHeight="1" x14ac:dyDescent="0.25">
      <c r="A61" s="48"/>
      <c r="B61" s="42"/>
      <c r="C61" s="49">
        <v>15914</v>
      </c>
      <c r="D61" s="50" t="s">
        <v>62</v>
      </c>
      <c r="E61" s="20"/>
      <c r="F61" s="20">
        <v>0</v>
      </c>
      <c r="G61" s="20"/>
      <c r="H61" s="20"/>
      <c r="I61" s="20"/>
      <c r="J61" s="35">
        <f t="shared" si="5"/>
        <v>0</v>
      </c>
    </row>
    <row r="62" spans="1:10" s="19" customFormat="1" hidden="1" x14ac:dyDescent="0.25">
      <c r="A62" s="36">
        <v>16000</v>
      </c>
      <c r="B62" s="37" t="s">
        <v>63</v>
      </c>
      <c r="C62" s="38"/>
      <c r="D62" s="39"/>
      <c r="E62" s="40">
        <f>SUM(E63)</f>
        <v>0</v>
      </c>
      <c r="F62" s="40">
        <f t="shared" ref="F62:J63" si="32">SUM(F63)</f>
        <v>0</v>
      </c>
      <c r="G62" s="40">
        <f t="shared" si="32"/>
        <v>0</v>
      </c>
      <c r="H62" s="40">
        <f t="shared" si="32"/>
        <v>0</v>
      </c>
      <c r="I62" s="40">
        <f t="shared" si="32"/>
        <v>0</v>
      </c>
      <c r="J62" s="40">
        <f t="shared" si="32"/>
        <v>0</v>
      </c>
    </row>
    <row r="63" spans="1:10" s="19" customFormat="1" hidden="1" x14ac:dyDescent="0.25">
      <c r="A63" s="42"/>
      <c r="B63" s="43">
        <v>16100</v>
      </c>
      <c r="C63" s="44" t="s">
        <v>64</v>
      </c>
      <c r="D63" s="45"/>
      <c r="E63" s="46">
        <f>SUM(E64)</f>
        <v>0</v>
      </c>
      <c r="F63" s="46">
        <f t="shared" si="32"/>
        <v>0</v>
      </c>
      <c r="G63" s="46">
        <f t="shared" si="32"/>
        <v>0</v>
      </c>
      <c r="H63" s="46">
        <f t="shared" si="32"/>
        <v>0</v>
      </c>
      <c r="I63" s="46">
        <f t="shared" si="32"/>
        <v>0</v>
      </c>
      <c r="J63" s="46">
        <f t="shared" si="32"/>
        <v>0</v>
      </c>
    </row>
    <row r="64" spans="1:10" s="19" customFormat="1" ht="30" hidden="1" customHeight="1" x14ac:dyDescent="0.25">
      <c r="A64" s="48"/>
      <c r="B64" s="42"/>
      <c r="C64" s="49">
        <v>16101</v>
      </c>
      <c r="D64" s="50" t="s">
        <v>65</v>
      </c>
      <c r="E64" s="20"/>
      <c r="F64" s="20">
        <v>0</v>
      </c>
      <c r="G64" s="20"/>
      <c r="H64" s="20"/>
      <c r="I64" s="20"/>
      <c r="J64" s="35">
        <f t="shared" si="5"/>
        <v>0</v>
      </c>
    </row>
    <row r="65" spans="1:10" s="19" customFormat="1" x14ac:dyDescent="0.25">
      <c r="A65" s="36">
        <v>17000</v>
      </c>
      <c r="B65" s="37" t="s">
        <v>66</v>
      </c>
      <c r="C65" s="38"/>
      <c r="D65" s="39"/>
      <c r="E65" s="40">
        <f t="shared" ref="E65:J66" si="33">SUM(E66)</f>
        <v>14163286</v>
      </c>
      <c r="F65" s="40">
        <f t="shared" si="33"/>
        <v>-2982791.62</v>
      </c>
      <c r="G65" s="40">
        <f t="shared" si="33"/>
        <v>11180494.379999999</v>
      </c>
      <c r="H65" s="40">
        <f t="shared" si="33"/>
        <v>11180494.380000001</v>
      </c>
      <c r="I65" s="40">
        <f t="shared" si="33"/>
        <v>10568730</v>
      </c>
      <c r="J65" s="41">
        <f t="shared" si="33"/>
        <v>0</v>
      </c>
    </row>
    <row r="66" spans="1:10" s="19" customFormat="1" x14ac:dyDescent="0.25">
      <c r="A66" s="42"/>
      <c r="B66" s="43">
        <v>17100</v>
      </c>
      <c r="C66" s="44" t="s">
        <v>67</v>
      </c>
      <c r="D66" s="45"/>
      <c r="E66" s="46">
        <f t="shared" si="33"/>
        <v>14163286</v>
      </c>
      <c r="F66" s="46">
        <f t="shared" si="33"/>
        <v>-2982791.62</v>
      </c>
      <c r="G66" s="46">
        <f t="shared" si="33"/>
        <v>11180494.379999999</v>
      </c>
      <c r="H66" s="46">
        <f t="shared" si="33"/>
        <v>11180494.380000001</v>
      </c>
      <c r="I66" s="46">
        <f t="shared" si="33"/>
        <v>10568730</v>
      </c>
      <c r="J66" s="47">
        <f t="shared" si="33"/>
        <v>0</v>
      </c>
    </row>
    <row r="67" spans="1:10" s="19" customFormat="1" x14ac:dyDescent="0.25">
      <c r="A67" s="48"/>
      <c r="B67" s="42"/>
      <c r="C67" s="49">
        <v>17101</v>
      </c>
      <c r="D67" s="50" t="s">
        <v>68</v>
      </c>
      <c r="E67" s="20">
        <v>14163286</v>
      </c>
      <c r="F67" s="20">
        <v>-2982791.62</v>
      </c>
      <c r="G67" s="20">
        <f>E67+F67</f>
        <v>11180494.379999999</v>
      </c>
      <c r="H67" s="20">
        <v>11180494.380000001</v>
      </c>
      <c r="I67" s="20">
        <v>10568730</v>
      </c>
      <c r="J67" s="35">
        <f t="shared" si="5"/>
        <v>0</v>
      </c>
    </row>
    <row r="68" spans="1:10" s="19" customFormat="1" x14ac:dyDescent="0.25">
      <c r="A68" s="48"/>
      <c r="B68" s="42"/>
      <c r="C68" s="56"/>
      <c r="D68" s="57"/>
      <c r="E68" s="20"/>
      <c r="F68" s="20"/>
      <c r="G68" s="20"/>
      <c r="H68" s="58"/>
      <c r="I68" s="58"/>
      <c r="J68" s="35"/>
    </row>
    <row r="69" spans="1:10" s="19" customFormat="1" x14ac:dyDescent="0.25">
      <c r="A69" s="31" t="s">
        <v>69</v>
      </c>
      <c r="B69" s="32"/>
      <c r="C69" s="32"/>
      <c r="D69" s="33"/>
      <c r="E69" s="59">
        <f t="shared" ref="E69:J69" si="34">SUM(E70,E84,E91,E108,E115,E119,E127)</f>
        <v>8188101.0810000002</v>
      </c>
      <c r="F69" s="59">
        <f t="shared" si="34"/>
        <v>13182923.359999999</v>
      </c>
      <c r="G69" s="59">
        <f t="shared" si="34"/>
        <v>21371024.441</v>
      </c>
      <c r="H69" s="59">
        <f t="shared" si="34"/>
        <v>19918347.060000002</v>
      </c>
      <c r="I69" s="59">
        <f t="shared" si="34"/>
        <v>14260135.360000001</v>
      </c>
      <c r="J69" s="35">
        <f t="shared" si="34"/>
        <v>1452677.3810000001</v>
      </c>
    </row>
    <row r="70" spans="1:10" s="19" customFormat="1" x14ac:dyDescent="0.25">
      <c r="A70" s="36">
        <v>21000</v>
      </c>
      <c r="B70" s="37" t="s">
        <v>70</v>
      </c>
      <c r="C70" s="38"/>
      <c r="D70" s="39"/>
      <c r="E70" s="40">
        <f>SUM(E71,E74,E76,E78,E80,E82)</f>
        <v>1549733.7349999999</v>
      </c>
      <c r="F70" s="40">
        <f>SUM(F71,F74,F76,F78,F80,F82)</f>
        <v>6313870</v>
      </c>
      <c r="G70" s="40">
        <f t="shared" ref="G70:J70" si="35">SUM(G71,G74,G76,G78,G80,G82)</f>
        <v>7863603.7349999994</v>
      </c>
      <c r="H70" s="40">
        <f t="shared" si="35"/>
        <v>7045561.0700000012</v>
      </c>
      <c r="I70" s="40">
        <f t="shared" si="35"/>
        <v>3233178.8200000003</v>
      </c>
      <c r="J70" s="41">
        <f t="shared" si="35"/>
        <v>818042.66500000004</v>
      </c>
    </row>
    <row r="71" spans="1:10" s="19" customFormat="1" x14ac:dyDescent="0.25">
      <c r="A71" s="42"/>
      <c r="B71" s="43">
        <v>21100</v>
      </c>
      <c r="C71" s="44" t="s">
        <v>71</v>
      </c>
      <c r="D71" s="45"/>
      <c r="E71" s="46">
        <f t="shared" ref="E71:J71" si="36">SUM(E72:E73)</f>
        <v>268153.73499999999</v>
      </c>
      <c r="F71" s="46">
        <f t="shared" si="36"/>
        <v>3790236</v>
      </c>
      <c r="G71" s="46">
        <f t="shared" si="36"/>
        <v>4058389.7349999999</v>
      </c>
      <c r="H71" s="46">
        <f t="shared" si="36"/>
        <v>3958969.21</v>
      </c>
      <c r="I71" s="46">
        <f t="shared" si="36"/>
        <v>1620591.03</v>
      </c>
      <c r="J71" s="47">
        <f t="shared" si="36"/>
        <v>99420.525000000023</v>
      </c>
    </row>
    <row r="72" spans="1:10" s="19" customFormat="1" x14ac:dyDescent="0.25">
      <c r="A72" s="48"/>
      <c r="B72" s="42"/>
      <c r="C72" s="49">
        <v>21101</v>
      </c>
      <c r="D72" s="50" t="s">
        <v>72</v>
      </c>
      <c r="E72" s="20">
        <v>255153.73499999999</v>
      </c>
      <c r="F72" s="20">
        <v>3586636</v>
      </c>
      <c r="G72" s="20">
        <f t="shared" ref="G72:G73" si="37">E72+F72</f>
        <v>3841789.7349999999</v>
      </c>
      <c r="H72" s="20">
        <v>3747591.84</v>
      </c>
      <c r="I72" s="20">
        <v>1480654.87</v>
      </c>
      <c r="J72" s="35">
        <f t="shared" si="5"/>
        <v>94197.895000000019</v>
      </c>
    </row>
    <row r="73" spans="1:10" s="19" customFormat="1" x14ac:dyDescent="0.25">
      <c r="A73" s="48"/>
      <c r="B73" s="42"/>
      <c r="C73" s="49">
        <v>21102</v>
      </c>
      <c r="D73" s="50" t="s">
        <v>73</v>
      </c>
      <c r="E73" s="20">
        <v>13000</v>
      </c>
      <c r="F73" s="20">
        <v>203600</v>
      </c>
      <c r="G73" s="20">
        <f t="shared" si="37"/>
        <v>216600</v>
      </c>
      <c r="H73" s="20">
        <v>211377.37</v>
      </c>
      <c r="I73" s="20">
        <v>139936.16</v>
      </c>
      <c r="J73" s="35">
        <f t="shared" si="5"/>
        <v>5222.6300000000047</v>
      </c>
    </row>
    <row r="74" spans="1:10" s="19" customFormat="1" x14ac:dyDescent="0.25">
      <c r="A74" s="42"/>
      <c r="B74" s="43">
        <v>21200</v>
      </c>
      <c r="C74" s="44" t="s">
        <v>74</v>
      </c>
      <c r="D74" s="45"/>
      <c r="E74" s="46">
        <f t="shared" ref="E74:J74" si="38">SUM(E75)</f>
        <v>72600</v>
      </c>
      <c r="F74" s="46">
        <f t="shared" si="38"/>
        <v>234100</v>
      </c>
      <c r="G74" s="46">
        <f t="shared" si="38"/>
        <v>306700</v>
      </c>
      <c r="H74" s="46">
        <f t="shared" si="38"/>
        <v>280742.03000000003</v>
      </c>
      <c r="I74" s="46">
        <f t="shared" si="38"/>
        <v>170470.55</v>
      </c>
      <c r="J74" s="47">
        <f t="shared" si="38"/>
        <v>25957.969999999972</v>
      </c>
    </row>
    <row r="75" spans="1:10" s="19" customFormat="1" ht="30" x14ac:dyDescent="0.25">
      <c r="A75" s="48"/>
      <c r="B75" s="42"/>
      <c r="C75" s="49">
        <v>21201</v>
      </c>
      <c r="D75" s="50" t="s">
        <v>74</v>
      </c>
      <c r="E75" s="20">
        <v>72600</v>
      </c>
      <c r="F75" s="20">
        <v>234100</v>
      </c>
      <c r="G75" s="20">
        <f>E75+F75</f>
        <v>306700</v>
      </c>
      <c r="H75" s="20">
        <v>280742.03000000003</v>
      </c>
      <c r="I75" s="20">
        <v>170470.55</v>
      </c>
      <c r="J75" s="35">
        <f t="shared" si="5"/>
        <v>25957.969999999972</v>
      </c>
    </row>
    <row r="76" spans="1:10" s="19" customFormat="1" x14ac:dyDescent="0.25">
      <c r="A76" s="42"/>
      <c r="B76" s="43">
        <v>21400</v>
      </c>
      <c r="C76" s="44" t="s">
        <v>75</v>
      </c>
      <c r="D76" s="45"/>
      <c r="E76" s="46">
        <f t="shared" ref="E76:J76" si="39">SUM(E77)</f>
        <v>840000</v>
      </c>
      <c r="F76" s="46">
        <f t="shared" si="39"/>
        <v>898325</v>
      </c>
      <c r="G76" s="46">
        <f t="shared" si="39"/>
        <v>1738325</v>
      </c>
      <c r="H76" s="46">
        <f t="shared" si="39"/>
        <v>1164964.6499999999</v>
      </c>
      <c r="I76" s="46">
        <f t="shared" si="39"/>
        <v>450886.85</v>
      </c>
      <c r="J76" s="47">
        <f t="shared" si="39"/>
        <v>573360.35000000009</v>
      </c>
    </row>
    <row r="77" spans="1:10" s="19" customFormat="1" ht="45" x14ac:dyDescent="0.25">
      <c r="A77" s="48"/>
      <c r="B77" s="42"/>
      <c r="C77" s="49">
        <v>21401</v>
      </c>
      <c r="D77" s="50" t="s">
        <v>76</v>
      </c>
      <c r="E77" s="20">
        <v>840000</v>
      </c>
      <c r="F77" s="20">
        <v>898325</v>
      </c>
      <c r="G77" s="20">
        <f>E77+F77</f>
        <v>1738325</v>
      </c>
      <c r="H77" s="20">
        <v>1164964.6499999999</v>
      </c>
      <c r="I77" s="20">
        <v>450886.85</v>
      </c>
      <c r="J77" s="35">
        <f t="shared" si="5"/>
        <v>573360.35000000009</v>
      </c>
    </row>
    <row r="78" spans="1:10" s="19" customFormat="1" x14ac:dyDescent="0.25">
      <c r="A78" s="42"/>
      <c r="B78" s="43">
        <v>21500</v>
      </c>
      <c r="C78" s="44" t="s">
        <v>77</v>
      </c>
      <c r="D78" s="45"/>
      <c r="E78" s="46">
        <f t="shared" ref="E78:J78" si="40">SUM(E79)</f>
        <v>101980</v>
      </c>
      <c r="F78" s="46">
        <f t="shared" si="40"/>
        <v>373711</v>
      </c>
      <c r="G78" s="46">
        <f t="shared" si="40"/>
        <v>475691</v>
      </c>
      <c r="H78" s="46">
        <f t="shared" si="40"/>
        <v>462367.65</v>
      </c>
      <c r="I78" s="46">
        <f t="shared" si="40"/>
        <v>234845.56</v>
      </c>
      <c r="J78" s="47">
        <f t="shared" si="40"/>
        <v>13323.349999999977</v>
      </c>
    </row>
    <row r="79" spans="1:10" s="19" customFormat="1" x14ac:dyDescent="0.25">
      <c r="A79" s="48"/>
      <c r="B79" s="42"/>
      <c r="C79" s="49">
        <v>21501</v>
      </c>
      <c r="D79" s="50" t="s">
        <v>78</v>
      </c>
      <c r="E79" s="20">
        <v>101980</v>
      </c>
      <c r="F79" s="20">
        <v>373711</v>
      </c>
      <c r="G79" s="20">
        <f>E79+F79</f>
        <v>475691</v>
      </c>
      <c r="H79" s="20">
        <v>462367.65</v>
      </c>
      <c r="I79" s="20">
        <v>234845.56</v>
      </c>
      <c r="J79" s="35">
        <f t="shared" si="5"/>
        <v>13323.349999999977</v>
      </c>
    </row>
    <row r="80" spans="1:10" s="19" customFormat="1" x14ac:dyDescent="0.25">
      <c r="A80" s="42"/>
      <c r="B80" s="43">
        <v>21600</v>
      </c>
      <c r="C80" s="44" t="s">
        <v>79</v>
      </c>
      <c r="D80" s="45"/>
      <c r="E80" s="46">
        <f t="shared" ref="E80:J80" si="41">SUM(E81)</f>
        <v>262000</v>
      </c>
      <c r="F80" s="46">
        <f t="shared" si="41"/>
        <v>980760</v>
      </c>
      <c r="G80" s="46">
        <f t="shared" si="41"/>
        <v>1242760</v>
      </c>
      <c r="H80" s="46">
        <f t="shared" si="41"/>
        <v>1138949.55</v>
      </c>
      <c r="I80" s="46">
        <f t="shared" si="41"/>
        <v>745544.85</v>
      </c>
      <c r="J80" s="47">
        <f t="shared" si="41"/>
        <v>103810.44999999995</v>
      </c>
    </row>
    <row r="81" spans="1:10" s="19" customFormat="1" x14ac:dyDescent="0.25">
      <c r="A81" s="48"/>
      <c r="B81" s="42"/>
      <c r="C81" s="49">
        <v>21601</v>
      </c>
      <c r="D81" s="50" t="s">
        <v>79</v>
      </c>
      <c r="E81" s="20">
        <v>262000</v>
      </c>
      <c r="F81" s="20">
        <v>980760</v>
      </c>
      <c r="G81" s="20">
        <f>E81+F81</f>
        <v>1242760</v>
      </c>
      <c r="H81" s="20">
        <v>1138949.55</v>
      </c>
      <c r="I81" s="20">
        <v>745544.85</v>
      </c>
      <c r="J81" s="35">
        <f t="shared" si="5"/>
        <v>103810.44999999995</v>
      </c>
    </row>
    <row r="82" spans="1:10" s="19" customFormat="1" x14ac:dyDescent="0.25">
      <c r="A82" s="42"/>
      <c r="B82" s="43">
        <v>21800</v>
      </c>
      <c r="C82" s="44" t="s">
        <v>80</v>
      </c>
      <c r="D82" s="45"/>
      <c r="E82" s="46">
        <f t="shared" ref="E82:J82" si="42">SUM(E83)</f>
        <v>5000</v>
      </c>
      <c r="F82" s="46">
        <f t="shared" si="42"/>
        <v>36738</v>
      </c>
      <c r="G82" s="46">
        <f t="shared" si="42"/>
        <v>41738</v>
      </c>
      <c r="H82" s="46">
        <f t="shared" si="42"/>
        <v>39567.980000000003</v>
      </c>
      <c r="I82" s="46">
        <f t="shared" si="42"/>
        <v>10839.98</v>
      </c>
      <c r="J82" s="47">
        <f t="shared" si="42"/>
        <v>2170.0199999999968</v>
      </c>
    </row>
    <row r="83" spans="1:10" s="19" customFormat="1" x14ac:dyDescent="0.25">
      <c r="A83" s="48"/>
      <c r="B83" s="42"/>
      <c r="C83" s="49">
        <v>21801</v>
      </c>
      <c r="D83" s="50" t="s">
        <v>81</v>
      </c>
      <c r="E83" s="20">
        <v>5000</v>
      </c>
      <c r="F83" s="20">
        <v>36738</v>
      </c>
      <c r="G83" s="20">
        <f>E83+F83</f>
        <v>41738</v>
      </c>
      <c r="H83" s="20">
        <v>39567.980000000003</v>
      </c>
      <c r="I83" s="20">
        <v>10839.98</v>
      </c>
      <c r="J83" s="35">
        <f t="shared" si="5"/>
        <v>2170.0199999999968</v>
      </c>
    </row>
    <row r="84" spans="1:10" s="19" customFormat="1" x14ac:dyDescent="0.25">
      <c r="A84" s="36">
        <v>22000</v>
      </c>
      <c r="B84" s="37" t="s">
        <v>82</v>
      </c>
      <c r="C84" s="38"/>
      <c r="D84" s="39"/>
      <c r="E84" s="40">
        <f>SUM(E85,E89)</f>
        <v>206000</v>
      </c>
      <c r="F84" s="40">
        <f>SUM(F85,F89)</f>
        <v>317635</v>
      </c>
      <c r="G84" s="40">
        <f t="shared" ref="G84:J84" si="43">SUM(G85,G89)</f>
        <v>523635</v>
      </c>
      <c r="H84" s="40">
        <f t="shared" si="43"/>
        <v>428915.79</v>
      </c>
      <c r="I84" s="40">
        <f t="shared" si="43"/>
        <v>326511.24</v>
      </c>
      <c r="J84" s="40">
        <f t="shared" si="43"/>
        <v>94719.210000000021</v>
      </c>
    </row>
    <row r="85" spans="1:10" s="19" customFormat="1" x14ac:dyDescent="0.25">
      <c r="A85" s="42"/>
      <c r="B85" s="43">
        <v>22100</v>
      </c>
      <c r="C85" s="44" t="s">
        <v>83</v>
      </c>
      <c r="D85" s="45"/>
      <c r="E85" s="46">
        <f>SUM(E86:E88)</f>
        <v>206000</v>
      </c>
      <c r="F85" s="46">
        <f t="shared" ref="F85:J85" si="44">SUM(F86:F88)</f>
        <v>277875</v>
      </c>
      <c r="G85" s="46">
        <f t="shared" si="44"/>
        <v>483875</v>
      </c>
      <c r="H85" s="46">
        <f t="shared" si="44"/>
        <v>406484.61</v>
      </c>
      <c r="I85" s="46">
        <f t="shared" si="44"/>
        <v>322800.52</v>
      </c>
      <c r="J85" s="46">
        <f t="shared" si="44"/>
        <v>77390.390000000029</v>
      </c>
    </row>
    <row r="86" spans="1:10" s="19" customFormat="1" x14ac:dyDescent="0.25">
      <c r="A86" s="48"/>
      <c r="B86" s="42"/>
      <c r="C86" s="49">
        <v>22104</v>
      </c>
      <c r="D86" s="50" t="s">
        <v>84</v>
      </c>
      <c r="E86" s="20"/>
      <c r="F86" s="20">
        <v>57000</v>
      </c>
      <c r="G86" s="20">
        <f t="shared" ref="G86:G88" si="45">E86+F86</f>
        <v>57000</v>
      </c>
      <c r="H86" s="20">
        <v>41856.86</v>
      </c>
      <c r="I86" s="20">
        <v>41856.86</v>
      </c>
      <c r="J86" s="35">
        <f t="shared" ref="J86:J148" si="46">G86-H86</f>
        <v>15143.14</v>
      </c>
    </row>
    <row r="87" spans="1:10" s="19" customFormat="1" x14ac:dyDescent="0.25">
      <c r="A87" s="48"/>
      <c r="B87" s="42"/>
      <c r="C87" s="49">
        <v>22105</v>
      </c>
      <c r="D87" s="50" t="s">
        <v>85</v>
      </c>
      <c r="E87" s="20">
        <v>181000</v>
      </c>
      <c r="F87" s="20">
        <v>176835</v>
      </c>
      <c r="G87" s="20">
        <f t="shared" si="45"/>
        <v>357835</v>
      </c>
      <c r="H87" s="20">
        <v>295608.15999999997</v>
      </c>
      <c r="I87" s="20">
        <v>231065.51</v>
      </c>
      <c r="J87" s="35">
        <f t="shared" si="46"/>
        <v>62226.840000000026</v>
      </c>
    </row>
    <row r="88" spans="1:10" s="19" customFormat="1" x14ac:dyDescent="0.25">
      <c r="A88" s="48"/>
      <c r="B88" s="42"/>
      <c r="C88" s="49">
        <v>22106</v>
      </c>
      <c r="D88" s="50" t="s">
        <v>86</v>
      </c>
      <c r="E88" s="20">
        <v>25000</v>
      </c>
      <c r="F88" s="20">
        <v>44040</v>
      </c>
      <c r="G88" s="20">
        <f t="shared" si="45"/>
        <v>69040</v>
      </c>
      <c r="H88" s="20">
        <v>69019.59</v>
      </c>
      <c r="I88" s="20">
        <v>49878.15</v>
      </c>
      <c r="J88" s="35">
        <f t="shared" si="46"/>
        <v>20.410000000003492</v>
      </c>
    </row>
    <row r="89" spans="1:10" s="19" customFormat="1" x14ac:dyDescent="0.25">
      <c r="A89" s="42"/>
      <c r="B89" s="43">
        <v>22300</v>
      </c>
      <c r="C89" s="44" t="s">
        <v>87</v>
      </c>
      <c r="D89" s="45"/>
      <c r="E89" s="46">
        <f t="shared" ref="E89:J89" si="47">SUM(E90)</f>
        <v>0</v>
      </c>
      <c r="F89" s="46">
        <f t="shared" si="47"/>
        <v>39760</v>
      </c>
      <c r="G89" s="46">
        <f t="shared" si="47"/>
        <v>39760</v>
      </c>
      <c r="H89" s="46">
        <f t="shared" si="47"/>
        <v>22431.18</v>
      </c>
      <c r="I89" s="46">
        <f t="shared" si="47"/>
        <v>3710.72</v>
      </c>
      <c r="J89" s="47">
        <f t="shared" si="47"/>
        <v>17328.82</v>
      </c>
    </row>
    <row r="90" spans="1:10" s="19" customFormat="1" ht="30" x14ac:dyDescent="0.25">
      <c r="A90" s="48"/>
      <c r="B90" s="60"/>
      <c r="C90" s="61">
        <v>22301</v>
      </c>
      <c r="D90" s="62" t="s">
        <v>87</v>
      </c>
      <c r="E90" s="20">
        <v>0</v>
      </c>
      <c r="F90" s="20">
        <v>39760</v>
      </c>
      <c r="G90" s="20">
        <f>E90+F90</f>
        <v>39760</v>
      </c>
      <c r="H90" s="20">
        <v>22431.18</v>
      </c>
      <c r="I90" s="20">
        <v>3710.72</v>
      </c>
      <c r="J90" s="35">
        <f t="shared" si="46"/>
        <v>17328.82</v>
      </c>
    </row>
    <row r="91" spans="1:10" s="19" customFormat="1" x14ac:dyDescent="0.25">
      <c r="A91" s="36">
        <v>24000</v>
      </c>
      <c r="B91" s="37" t="s">
        <v>88</v>
      </c>
      <c r="C91" s="38"/>
      <c r="D91" s="39"/>
      <c r="E91" s="40">
        <f>SUM(E92,E94,E96,E98,E100,E102,E104,E106)</f>
        <v>708678.15599999996</v>
      </c>
      <c r="F91" s="40">
        <f>SUM(F92,F94,F96,F98,F100,F102,F104,F106)</f>
        <v>1215356.98</v>
      </c>
      <c r="G91" s="40">
        <f t="shared" ref="G91:J91" si="48">SUM(G92,G94,G96,G98,G100,G102,G104,G106)</f>
        <v>1924035.1360000002</v>
      </c>
      <c r="H91" s="40">
        <f t="shared" si="48"/>
        <v>1839268.97</v>
      </c>
      <c r="I91" s="40">
        <f t="shared" si="48"/>
        <v>1517627.95</v>
      </c>
      <c r="J91" s="40">
        <f t="shared" si="48"/>
        <v>84766.166000000027</v>
      </c>
    </row>
    <row r="92" spans="1:10" s="19" customFormat="1" hidden="1" x14ac:dyDescent="0.25">
      <c r="A92" s="42"/>
      <c r="B92" s="43">
        <v>24200</v>
      </c>
      <c r="C92" s="44" t="s">
        <v>89</v>
      </c>
      <c r="D92" s="45"/>
      <c r="E92" s="46">
        <f t="shared" ref="E92:J92" si="49">SUM(E93)</f>
        <v>0</v>
      </c>
      <c r="F92" s="46">
        <f t="shared" si="49"/>
        <v>0</v>
      </c>
      <c r="G92" s="46">
        <f t="shared" si="49"/>
        <v>0</v>
      </c>
      <c r="H92" s="46">
        <f t="shared" si="49"/>
        <v>0</v>
      </c>
      <c r="I92" s="46">
        <f t="shared" si="49"/>
        <v>0</v>
      </c>
      <c r="J92" s="47">
        <f t="shared" si="49"/>
        <v>0</v>
      </c>
    </row>
    <row r="93" spans="1:10" s="19" customFormat="1" hidden="1" x14ac:dyDescent="0.25">
      <c r="A93" s="48"/>
      <c r="B93" s="42"/>
      <c r="C93" s="49">
        <v>24201</v>
      </c>
      <c r="D93" s="50" t="s">
        <v>89</v>
      </c>
      <c r="E93" s="20"/>
      <c r="F93" s="20">
        <v>0</v>
      </c>
      <c r="G93" s="20">
        <f t="shared" ref="G93:G99" si="50">E93+F93</f>
        <v>0</v>
      </c>
      <c r="H93" s="20"/>
      <c r="I93" s="20"/>
      <c r="J93" s="35">
        <f t="shared" si="46"/>
        <v>0</v>
      </c>
    </row>
    <row r="94" spans="1:10" s="19" customFormat="1" x14ac:dyDescent="0.25">
      <c r="A94" s="42"/>
      <c r="B94" s="43">
        <v>24300</v>
      </c>
      <c r="C94" s="44" t="s">
        <v>90</v>
      </c>
      <c r="D94" s="45"/>
      <c r="E94" s="46">
        <f t="shared" ref="E94:J94" si="51">SUM(E95)</f>
        <v>25000</v>
      </c>
      <c r="F94" s="46">
        <f t="shared" si="51"/>
        <v>30000</v>
      </c>
      <c r="G94" s="46">
        <f t="shared" si="51"/>
        <v>55000</v>
      </c>
      <c r="H94" s="46">
        <f t="shared" si="51"/>
        <v>54315.96</v>
      </c>
      <c r="I94" s="46">
        <f t="shared" si="51"/>
        <v>42914.400000000001</v>
      </c>
      <c r="J94" s="47">
        <f t="shared" si="51"/>
        <v>684.04000000000087</v>
      </c>
    </row>
    <row r="95" spans="1:10" s="19" customFormat="1" x14ac:dyDescent="0.25">
      <c r="A95" s="48"/>
      <c r="B95" s="42"/>
      <c r="C95" s="49">
        <v>24301</v>
      </c>
      <c r="D95" s="50" t="s">
        <v>90</v>
      </c>
      <c r="E95" s="20">
        <v>25000</v>
      </c>
      <c r="F95" s="20">
        <v>30000</v>
      </c>
      <c r="G95" s="20">
        <f t="shared" si="50"/>
        <v>55000</v>
      </c>
      <c r="H95" s="20">
        <v>54315.96</v>
      </c>
      <c r="I95" s="20">
        <v>42914.400000000001</v>
      </c>
      <c r="J95" s="35">
        <f t="shared" si="46"/>
        <v>684.04000000000087</v>
      </c>
    </row>
    <row r="96" spans="1:10" s="19" customFormat="1" hidden="1" x14ac:dyDescent="0.25">
      <c r="A96" s="42"/>
      <c r="B96" s="43">
        <v>24400</v>
      </c>
      <c r="C96" s="44" t="s">
        <v>91</v>
      </c>
      <c r="D96" s="45"/>
      <c r="E96" s="46">
        <f t="shared" ref="E96:J96" si="52">SUM(E97)</f>
        <v>0</v>
      </c>
      <c r="F96" s="46">
        <f t="shared" si="52"/>
        <v>0</v>
      </c>
      <c r="G96" s="46">
        <f t="shared" si="52"/>
        <v>0</v>
      </c>
      <c r="H96" s="46">
        <f t="shared" si="52"/>
        <v>0</v>
      </c>
      <c r="I96" s="46">
        <f t="shared" si="52"/>
        <v>0</v>
      </c>
      <c r="J96" s="47">
        <f t="shared" si="52"/>
        <v>0</v>
      </c>
    </row>
    <row r="97" spans="1:10" s="19" customFormat="1" hidden="1" x14ac:dyDescent="0.25">
      <c r="A97" s="48"/>
      <c r="B97" s="42"/>
      <c r="C97" s="49">
        <v>24401</v>
      </c>
      <c r="D97" s="50" t="s">
        <v>91</v>
      </c>
      <c r="E97" s="20"/>
      <c r="F97" s="20">
        <v>0</v>
      </c>
      <c r="G97" s="20">
        <f t="shared" si="50"/>
        <v>0</v>
      </c>
      <c r="H97" s="20"/>
      <c r="I97" s="20"/>
      <c r="J97" s="35">
        <f t="shared" si="46"/>
        <v>0</v>
      </c>
    </row>
    <row r="98" spans="1:10" s="19" customFormat="1" hidden="1" x14ac:dyDescent="0.25">
      <c r="A98" s="42"/>
      <c r="B98" s="43">
        <v>24500</v>
      </c>
      <c r="C98" s="44" t="s">
        <v>92</v>
      </c>
      <c r="D98" s="45"/>
      <c r="E98" s="46">
        <f t="shared" ref="E98:J98" si="53">SUM(E99)</f>
        <v>0</v>
      </c>
      <c r="F98" s="46">
        <f t="shared" si="53"/>
        <v>0</v>
      </c>
      <c r="G98" s="46">
        <f t="shared" si="53"/>
        <v>0</v>
      </c>
      <c r="H98" s="46">
        <f t="shared" si="53"/>
        <v>0</v>
      </c>
      <c r="I98" s="46">
        <f t="shared" si="53"/>
        <v>0</v>
      </c>
      <c r="J98" s="47">
        <f t="shared" si="53"/>
        <v>0</v>
      </c>
    </row>
    <row r="99" spans="1:10" s="19" customFormat="1" hidden="1" x14ac:dyDescent="0.25">
      <c r="A99" s="48"/>
      <c r="B99" s="42"/>
      <c r="C99" s="49">
        <v>24501</v>
      </c>
      <c r="D99" s="50" t="s">
        <v>92</v>
      </c>
      <c r="E99" s="20"/>
      <c r="F99" s="20">
        <v>0</v>
      </c>
      <c r="G99" s="20">
        <f t="shared" si="50"/>
        <v>0</v>
      </c>
      <c r="H99" s="20"/>
      <c r="I99" s="20"/>
      <c r="J99" s="35">
        <f t="shared" si="46"/>
        <v>0</v>
      </c>
    </row>
    <row r="100" spans="1:10" s="19" customFormat="1" x14ac:dyDescent="0.25">
      <c r="A100" s="42"/>
      <c r="B100" s="43">
        <v>24600</v>
      </c>
      <c r="C100" s="44" t="s">
        <v>93</v>
      </c>
      <c r="D100" s="45"/>
      <c r="E100" s="46">
        <f t="shared" ref="E100:J100" si="54">SUM(E101)</f>
        <v>473678.15600000002</v>
      </c>
      <c r="F100" s="46">
        <f t="shared" si="54"/>
        <v>503987.68</v>
      </c>
      <c r="G100" s="46">
        <f t="shared" si="54"/>
        <v>977665.83600000001</v>
      </c>
      <c r="H100" s="46">
        <f t="shared" si="54"/>
        <v>933986.55</v>
      </c>
      <c r="I100" s="46">
        <f t="shared" si="54"/>
        <v>706377.84</v>
      </c>
      <c r="J100" s="47">
        <f t="shared" si="54"/>
        <v>43679.285999999964</v>
      </c>
    </row>
    <row r="101" spans="1:10" s="19" customFormat="1" x14ac:dyDescent="0.25">
      <c r="A101" s="48"/>
      <c r="B101" s="42"/>
      <c r="C101" s="49">
        <v>24601</v>
      </c>
      <c r="D101" s="50" t="s">
        <v>94</v>
      </c>
      <c r="E101" s="20">
        <v>473678.15600000002</v>
      </c>
      <c r="F101" s="20">
        <v>503987.68</v>
      </c>
      <c r="G101" s="20">
        <f>E101+F101</f>
        <v>977665.83600000001</v>
      </c>
      <c r="H101" s="20">
        <v>933986.55</v>
      </c>
      <c r="I101" s="20">
        <v>706377.84</v>
      </c>
      <c r="J101" s="35">
        <f t="shared" si="46"/>
        <v>43679.285999999964</v>
      </c>
    </row>
    <row r="102" spans="1:10" s="19" customFormat="1" x14ac:dyDescent="0.25">
      <c r="A102" s="42"/>
      <c r="B102" s="43">
        <v>24700</v>
      </c>
      <c r="C102" s="44" t="s">
        <v>95</v>
      </c>
      <c r="D102" s="45"/>
      <c r="E102" s="46">
        <f t="shared" ref="E102:J102" si="55">SUM(E103)</f>
        <v>10000</v>
      </c>
      <c r="F102" s="46">
        <f t="shared" si="55"/>
        <v>35972</v>
      </c>
      <c r="G102" s="46">
        <f t="shared" si="55"/>
        <v>45972</v>
      </c>
      <c r="H102" s="46">
        <f t="shared" si="55"/>
        <v>45020.47</v>
      </c>
      <c r="I102" s="46">
        <f t="shared" si="55"/>
        <v>45020.47</v>
      </c>
      <c r="J102" s="47">
        <f t="shared" si="55"/>
        <v>951.52999999999884</v>
      </c>
    </row>
    <row r="103" spans="1:10" s="19" customFormat="1" x14ac:dyDescent="0.25">
      <c r="A103" s="48"/>
      <c r="B103" s="42"/>
      <c r="C103" s="49">
        <v>24701</v>
      </c>
      <c r="D103" s="50" t="s">
        <v>95</v>
      </c>
      <c r="E103" s="20">
        <v>10000</v>
      </c>
      <c r="F103" s="20">
        <v>35972</v>
      </c>
      <c r="G103" s="20">
        <f>E103+F103</f>
        <v>45972</v>
      </c>
      <c r="H103" s="20">
        <v>45020.47</v>
      </c>
      <c r="I103" s="20">
        <v>45020.47</v>
      </c>
      <c r="J103" s="35">
        <f t="shared" si="46"/>
        <v>951.52999999999884</v>
      </c>
    </row>
    <row r="104" spans="1:10" s="19" customFormat="1" x14ac:dyDescent="0.25">
      <c r="A104" s="42"/>
      <c r="B104" s="43">
        <v>24800</v>
      </c>
      <c r="C104" s="44" t="s">
        <v>96</v>
      </c>
      <c r="D104" s="45"/>
      <c r="E104" s="46">
        <f t="shared" ref="E104:J104" si="56">SUM(E105)</f>
        <v>0</v>
      </c>
      <c r="F104" s="46">
        <f t="shared" si="56"/>
        <v>41000</v>
      </c>
      <c r="G104" s="46">
        <f t="shared" si="56"/>
        <v>41000</v>
      </c>
      <c r="H104" s="46">
        <f t="shared" si="56"/>
        <v>21279.51</v>
      </c>
      <c r="I104" s="46">
        <f t="shared" si="56"/>
        <v>21279.51</v>
      </c>
      <c r="J104" s="47">
        <f t="shared" si="56"/>
        <v>19720.490000000002</v>
      </c>
    </row>
    <row r="105" spans="1:10" s="19" customFormat="1" x14ac:dyDescent="0.25">
      <c r="A105" s="48"/>
      <c r="B105" s="42"/>
      <c r="C105" s="49">
        <v>24801</v>
      </c>
      <c r="D105" s="50" t="s">
        <v>96</v>
      </c>
      <c r="E105" s="20"/>
      <c r="F105" s="20">
        <v>41000</v>
      </c>
      <c r="G105" s="20">
        <f>E105+F105</f>
        <v>41000</v>
      </c>
      <c r="H105" s="20">
        <v>21279.51</v>
      </c>
      <c r="I105" s="20">
        <v>21279.51</v>
      </c>
      <c r="J105" s="35">
        <f t="shared" si="46"/>
        <v>19720.490000000002</v>
      </c>
    </row>
    <row r="106" spans="1:10" s="19" customFormat="1" x14ac:dyDescent="0.25">
      <c r="A106" s="42"/>
      <c r="B106" s="43">
        <v>24900</v>
      </c>
      <c r="C106" s="44" t="s">
        <v>97</v>
      </c>
      <c r="D106" s="45"/>
      <c r="E106" s="46">
        <f t="shared" ref="E106:J106" si="57">SUM(E107)</f>
        <v>200000</v>
      </c>
      <c r="F106" s="46">
        <f t="shared" si="57"/>
        <v>604397.30000000005</v>
      </c>
      <c r="G106" s="46">
        <f t="shared" si="57"/>
        <v>804397.3</v>
      </c>
      <c r="H106" s="46">
        <f t="shared" si="57"/>
        <v>784666.48</v>
      </c>
      <c r="I106" s="46">
        <f t="shared" si="57"/>
        <v>702035.73</v>
      </c>
      <c r="J106" s="47">
        <f t="shared" si="57"/>
        <v>19730.820000000065</v>
      </c>
    </row>
    <row r="107" spans="1:10" s="19" customFormat="1" ht="30" x14ac:dyDescent="0.25">
      <c r="A107" s="48"/>
      <c r="B107" s="42"/>
      <c r="C107" s="49">
        <v>24901</v>
      </c>
      <c r="D107" s="50" t="s">
        <v>97</v>
      </c>
      <c r="E107" s="20">
        <v>200000</v>
      </c>
      <c r="F107" s="20">
        <v>604397.30000000005</v>
      </c>
      <c r="G107" s="20">
        <f>E107+F107</f>
        <v>804397.3</v>
      </c>
      <c r="H107" s="20">
        <v>784666.48</v>
      </c>
      <c r="I107" s="20">
        <v>702035.73</v>
      </c>
      <c r="J107" s="35">
        <f t="shared" si="46"/>
        <v>19730.820000000065</v>
      </c>
    </row>
    <row r="108" spans="1:10" s="19" customFormat="1" x14ac:dyDescent="0.25">
      <c r="A108" s="36">
        <v>25000</v>
      </c>
      <c r="B108" s="37" t="s">
        <v>98</v>
      </c>
      <c r="C108" s="38"/>
      <c r="D108" s="39"/>
      <c r="E108" s="40">
        <f t="shared" ref="E108:J108" si="58">SUM(E109,E111,E113)</f>
        <v>475000</v>
      </c>
      <c r="F108" s="40">
        <f t="shared" si="58"/>
        <v>281900</v>
      </c>
      <c r="G108" s="40">
        <f t="shared" si="58"/>
        <v>756900</v>
      </c>
      <c r="H108" s="40">
        <f t="shared" si="58"/>
        <v>722389.02999999991</v>
      </c>
      <c r="I108" s="40">
        <f t="shared" si="58"/>
        <v>617414.98</v>
      </c>
      <c r="J108" s="41">
        <f t="shared" si="58"/>
        <v>34510.970000000016</v>
      </c>
    </row>
    <row r="109" spans="1:10" s="19" customFormat="1" x14ac:dyDescent="0.25">
      <c r="A109" s="42"/>
      <c r="B109" s="43">
        <v>25300</v>
      </c>
      <c r="C109" s="44" t="s">
        <v>99</v>
      </c>
      <c r="D109" s="45"/>
      <c r="E109" s="46">
        <f t="shared" ref="E109:J109" si="59">SUM(E110)</f>
        <v>109000</v>
      </c>
      <c r="F109" s="46">
        <f t="shared" si="59"/>
        <v>99500</v>
      </c>
      <c r="G109" s="46">
        <f t="shared" si="59"/>
        <v>208500</v>
      </c>
      <c r="H109" s="46">
        <f t="shared" si="59"/>
        <v>204301.31</v>
      </c>
      <c r="I109" s="46">
        <f t="shared" si="59"/>
        <v>143080.51999999999</v>
      </c>
      <c r="J109" s="47">
        <f t="shared" si="59"/>
        <v>4198.6900000000023</v>
      </c>
    </row>
    <row r="110" spans="1:10" s="19" customFormat="1" x14ac:dyDescent="0.25">
      <c r="A110" s="48"/>
      <c r="B110" s="42"/>
      <c r="C110" s="49">
        <v>25301</v>
      </c>
      <c r="D110" s="50" t="s">
        <v>99</v>
      </c>
      <c r="E110" s="20">
        <v>109000</v>
      </c>
      <c r="F110" s="20">
        <v>99500</v>
      </c>
      <c r="G110" s="20">
        <f>E110+F110</f>
        <v>208500</v>
      </c>
      <c r="H110" s="20">
        <v>204301.31</v>
      </c>
      <c r="I110" s="20">
        <v>143080.51999999999</v>
      </c>
      <c r="J110" s="35">
        <f t="shared" si="46"/>
        <v>4198.6900000000023</v>
      </c>
    </row>
    <row r="111" spans="1:10" s="19" customFormat="1" x14ac:dyDescent="0.25">
      <c r="A111" s="42"/>
      <c r="B111" s="43">
        <v>25400</v>
      </c>
      <c r="C111" s="44" t="s">
        <v>100</v>
      </c>
      <c r="D111" s="45"/>
      <c r="E111" s="46">
        <f t="shared" ref="E111:J111" si="60">SUM(E112)</f>
        <v>346000</v>
      </c>
      <c r="F111" s="46">
        <f t="shared" si="60"/>
        <v>172400</v>
      </c>
      <c r="G111" s="46">
        <f t="shared" si="60"/>
        <v>518400</v>
      </c>
      <c r="H111" s="46">
        <f t="shared" si="60"/>
        <v>489809.86</v>
      </c>
      <c r="I111" s="46">
        <f t="shared" si="60"/>
        <v>453852.86</v>
      </c>
      <c r="J111" s="47">
        <f t="shared" si="60"/>
        <v>28590.140000000014</v>
      </c>
    </row>
    <row r="112" spans="1:10" s="19" customFormat="1" ht="30" x14ac:dyDescent="0.25">
      <c r="A112" s="48"/>
      <c r="B112" s="42"/>
      <c r="C112" s="49">
        <v>25401</v>
      </c>
      <c r="D112" s="50" t="s">
        <v>100</v>
      </c>
      <c r="E112" s="20">
        <v>346000</v>
      </c>
      <c r="F112" s="20">
        <v>172400</v>
      </c>
      <c r="G112" s="20">
        <f>E112+F112</f>
        <v>518400</v>
      </c>
      <c r="H112" s="20">
        <v>489809.86</v>
      </c>
      <c r="I112" s="20">
        <v>453852.86</v>
      </c>
      <c r="J112" s="35">
        <f t="shared" si="46"/>
        <v>28590.140000000014</v>
      </c>
    </row>
    <row r="113" spans="1:10" s="19" customFormat="1" x14ac:dyDescent="0.25">
      <c r="A113" s="42"/>
      <c r="B113" s="43">
        <v>25500</v>
      </c>
      <c r="C113" s="44" t="s">
        <v>101</v>
      </c>
      <c r="D113" s="45"/>
      <c r="E113" s="46">
        <f t="shared" ref="E113:J113" si="61">SUM(E114)</f>
        <v>20000</v>
      </c>
      <c r="F113" s="46">
        <f t="shared" si="61"/>
        <v>10000</v>
      </c>
      <c r="G113" s="46">
        <f t="shared" si="61"/>
        <v>30000</v>
      </c>
      <c r="H113" s="46">
        <f t="shared" si="61"/>
        <v>28277.86</v>
      </c>
      <c r="I113" s="46">
        <f t="shared" si="61"/>
        <v>20481.599999999999</v>
      </c>
      <c r="J113" s="47">
        <f t="shared" si="61"/>
        <v>1722.1399999999994</v>
      </c>
    </row>
    <row r="114" spans="1:10" s="19" customFormat="1" ht="30" x14ac:dyDescent="0.25">
      <c r="A114" s="48"/>
      <c r="B114" s="42"/>
      <c r="C114" s="49">
        <v>25501</v>
      </c>
      <c r="D114" s="50" t="s">
        <v>101</v>
      </c>
      <c r="E114" s="20">
        <v>20000</v>
      </c>
      <c r="F114" s="20">
        <v>10000</v>
      </c>
      <c r="G114" s="20">
        <f>E114+F114</f>
        <v>30000</v>
      </c>
      <c r="H114" s="20">
        <v>28277.86</v>
      </c>
      <c r="I114" s="20">
        <v>20481.599999999999</v>
      </c>
      <c r="J114" s="35">
        <f t="shared" si="46"/>
        <v>1722.1399999999994</v>
      </c>
    </row>
    <row r="115" spans="1:10" s="19" customFormat="1" x14ac:dyDescent="0.25">
      <c r="A115" s="36">
        <v>26000</v>
      </c>
      <c r="B115" s="37" t="s">
        <v>102</v>
      </c>
      <c r="C115" s="38"/>
      <c r="D115" s="39"/>
      <c r="E115" s="40">
        <f t="shared" ref="E115:J115" si="62">SUM(E116)</f>
        <v>3915000</v>
      </c>
      <c r="F115" s="40">
        <f t="shared" si="62"/>
        <v>2995000</v>
      </c>
      <c r="G115" s="40">
        <f t="shared" si="62"/>
        <v>6910000</v>
      </c>
      <c r="H115" s="40">
        <f t="shared" si="62"/>
        <v>6685713.6099999994</v>
      </c>
      <c r="I115" s="40">
        <f t="shared" si="62"/>
        <v>6386649.7300000004</v>
      </c>
      <c r="J115" s="41">
        <f t="shared" si="62"/>
        <v>224286.39000000045</v>
      </c>
    </row>
    <row r="116" spans="1:10" s="19" customFormat="1" x14ac:dyDescent="0.25">
      <c r="A116" s="42"/>
      <c r="B116" s="43">
        <v>26100</v>
      </c>
      <c r="C116" s="44" t="s">
        <v>102</v>
      </c>
      <c r="D116" s="45"/>
      <c r="E116" s="46">
        <f t="shared" ref="E116:J116" si="63">SUM(E117:E118)</f>
        <v>3915000</v>
      </c>
      <c r="F116" s="46">
        <f t="shared" si="63"/>
        <v>2995000</v>
      </c>
      <c r="G116" s="46">
        <f t="shared" si="63"/>
        <v>6910000</v>
      </c>
      <c r="H116" s="46">
        <f t="shared" si="63"/>
        <v>6685713.6099999994</v>
      </c>
      <c r="I116" s="46">
        <f t="shared" si="63"/>
        <v>6386649.7300000004</v>
      </c>
      <c r="J116" s="47">
        <f t="shared" si="63"/>
        <v>224286.39000000045</v>
      </c>
    </row>
    <row r="117" spans="1:10" s="19" customFormat="1" x14ac:dyDescent="0.25">
      <c r="A117" s="48"/>
      <c r="B117" s="42"/>
      <c r="C117" s="49">
        <v>26101</v>
      </c>
      <c r="D117" s="50" t="s">
        <v>103</v>
      </c>
      <c r="E117" s="20">
        <v>3900000</v>
      </c>
      <c r="F117" s="20">
        <v>2950000</v>
      </c>
      <c r="G117" s="20">
        <f t="shared" ref="G117:G118" si="64">E117+F117</f>
        <v>6850000</v>
      </c>
      <c r="H117" s="20">
        <v>6626012.5199999996</v>
      </c>
      <c r="I117" s="20">
        <v>6327319.2400000002</v>
      </c>
      <c r="J117" s="35">
        <f t="shared" si="46"/>
        <v>223987.48000000045</v>
      </c>
    </row>
    <row r="118" spans="1:10" s="19" customFormat="1" x14ac:dyDescent="0.25">
      <c r="A118" s="48"/>
      <c r="B118" s="42"/>
      <c r="C118" s="49">
        <v>26102</v>
      </c>
      <c r="D118" s="50" t="s">
        <v>104</v>
      </c>
      <c r="E118" s="20">
        <v>15000</v>
      </c>
      <c r="F118" s="20">
        <v>45000</v>
      </c>
      <c r="G118" s="20">
        <f t="shared" si="64"/>
        <v>60000</v>
      </c>
      <c r="H118" s="20">
        <v>59701.09</v>
      </c>
      <c r="I118" s="20">
        <v>59330.49</v>
      </c>
      <c r="J118" s="35">
        <f t="shared" si="46"/>
        <v>298.91000000000349</v>
      </c>
    </row>
    <row r="119" spans="1:10" s="19" customFormat="1" x14ac:dyDescent="0.25">
      <c r="A119" s="36">
        <v>27000</v>
      </c>
      <c r="B119" s="37" t="s">
        <v>105</v>
      </c>
      <c r="C119" s="38"/>
      <c r="D119" s="39"/>
      <c r="E119" s="40">
        <f t="shared" ref="E119:J119" si="65">SUM(E120,E123,E125)</f>
        <v>40000</v>
      </c>
      <c r="F119" s="40">
        <f t="shared" si="65"/>
        <v>300000</v>
      </c>
      <c r="G119" s="40">
        <f t="shared" si="65"/>
        <v>340000</v>
      </c>
      <c r="H119" s="40">
        <f t="shared" si="65"/>
        <v>334040.53999999998</v>
      </c>
      <c r="I119" s="40">
        <f t="shared" si="65"/>
        <v>15430.81</v>
      </c>
      <c r="J119" s="40">
        <f t="shared" si="65"/>
        <v>5959.4600000000064</v>
      </c>
    </row>
    <row r="120" spans="1:10" s="19" customFormat="1" x14ac:dyDescent="0.25">
      <c r="A120" s="42"/>
      <c r="B120" s="43">
        <v>27100</v>
      </c>
      <c r="C120" s="44" t="s">
        <v>106</v>
      </c>
      <c r="D120" s="45"/>
      <c r="E120" s="46">
        <f t="shared" ref="E120:J120" si="66">SUM(E121:E122)</f>
        <v>0</v>
      </c>
      <c r="F120" s="46">
        <f t="shared" si="66"/>
        <v>300000</v>
      </c>
      <c r="G120" s="46">
        <f t="shared" si="66"/>
        <v>300000</v>
      </c>
      <c r="H120" s="46">
        <f t="shared" si="66"/>
        <v>299860.93</v>
      </c>
      <c r="I120" s="46">
        <f t="shared" si="66"/>
        <v>0</v>
      </c>
      <c r="J120" s="47">
        <f t="shared" si="66"/>
        <v>139.07000000000698</v>
      </c>
    </row>
    <row r="121" spans="1:10" s="19" customFormat="1" x14ac:dyDescent="0.25">
      <c r="A121" s="48"/>
      <c r="B121" s="42"/>
      <c r="C121" s="49">
        <v>27101</v>
      </c>
      <c r="D121" s="50" t="s">
        <v>106</v>
      </c>
      <c r="E121" s="20"/>
      <c r="F121" s="20">
        <v>300000</v>
      </c>
      <c r="G121" s="20">
        <f t="shared" ref="G121:G122" si="67">E121+F121</f>
        <v>300000</v>
      </c>
      <c r="H121" s="20">
        <v>299860.93</v>
      </c>
      <c r="I121" s="20"/>
      <c r="J121" s="35">
        <f t="shared" si="46"/>
        <v>139.07000000000698</v>
      </c>
    </row>
    <row r="122" spans="1:10" s="19" customFormat="1" ht="30" hidden="1" x14ac:dyDescent="0.25">
      <c r="A122" s="48"/>
      <c r="B122" s="42"/>
      <c r="C122" s="49">
        <v>27102</v>
      </c>
      <c r="D122" s="62" t="s">
        <v>107</v>
      </c>
      <c r="E122" s="20"/>
      <c r="F122" s="20">
        <v>0</v>
      </c>
      <c r="G122" s="20">
        <f t="shared" si="67"/>
        <v>0</v>
      </c>
      <c r="H122" s="20"/>
      <c r="I122" s="20"/>
      <c r="J122" s="35">
        <f t="shared" si="46"/>
        <v>0</v>
      </c>
    </row>
    <row r="123" spans="1:10" s="19" customFormat="1" x14ac:dyDescent="0.25">
      <c r="A123" s="48"/>
      <c r="B123" s="43">
        <v>27200</v>
      </c>
      <c r="C123" s="44" t="s">
        <v>108</v>
      </c>
      <c r="D123" s="45"/>
      <c r="E123" s="46">
        <f>SUM(E124)</f>
        <v>40000</v>
      </c>
      <c r="F123" s="46">
        <f t="shared" ref="F123:J123" si="68">SUM(F124)</f>
        <v>0</v>
      </c>
      <c r="G123" s="46">
        <f t="shared" si="68"/>
        <v>40000</v>
      </c>
      <c r="H123" s="46">
        <f t="shared" si="68"/>
        <v>34179.61</v>
      </c>
      <c r="I123" s="46">
        <f t="shared" si="68"/>
        <v>15430.81</v>
      </c>
      <c r="J123" s="46">
        <f t="shared" si="68"/>
        <v>5820.3899999999994</v>
      </c>
    </row>
    <row r="124" spans="1:10" s="19" customFormat="1" x14ac:dyDescent="0.25">
      <c r="A124" s="48"/>
      <c r="B124" s="60"/>
      <c r="C124" s="61">
        <v>27201</v>
      </c>
      <c r="D124" s="62" t="s">
        <v>109</v>
      </c>
      <c r="E124" s="20">
        <v>40000</v>
      </c>
      <c r="F124" s="20">
        <v>0</v>
      </c>
      <c r="G124" s="20">
        <f t="shared" ref="G124" si="69">E124+F124</f>
        <v>40000</v>
      </c>
      <c r="H124" s="20">
        <v>34179.61</v>
      </c>
      <c r="I124" s="20">
        <v>15430.81</v>
      </c>
      <c r="J124" s="35">
        <f t="shared" ref="J124" si="70">G124-H124</f>
        <v>5820.3899999999994</v>
      </c>
    </row>
    <row r="125" spans="1:10" s="19" customFormat="1" hidden="1" x14ac:dyDescent="0.25">
      <c r="A125" s="42"/>
      <c r="B125" s="43">
        <v>27300</v>
      </c>
      <c r="C125" s="44" t="s">
        <v>110</v>
      </c>
      <c r="D125" s="45"/>
      <c r="E125" s="46">
        <f t="shared" ref="E125:J125" si="71">SUM(E126)</f>
        <v>0</v>
      </c>
      <c r="F125" s="46">
        <f t="shared" si="71"/>
        <v>0</v>
      </c>
      <c r="G125" s="46">
        <f t="shared" si="71"/>
        <v>0</v>
      </c>
      <c r="H125" s="46">
        <f t="shared" si="71"/>
        <v>0</v>
      </c>
      <c r="I125" s="46">
        <f t="shared" si="71"/>
        <v>0</v>
      </c>
      <c r="J125" s="46">
        <f t="shared" si="71"/>
        <v>0</v>
      </c>
    </row>
    <row r="126" spans="1:10" s="19" customFormat="1" hidden="1" x14ac:dyDescent="0.25">
      <c r="A126" s="48"/>
      <c r="B126" s="42"/>
      <c r="C126" s="49">
        <v>27301</v>
      </c>
      <c r="D126" s="50" t="s">
        <v>110</v>
      </c>
      <c r="E126" s="20"/>
      <c r="F126" s="20">
        <v>0</v>
      </c>
      <c r="G126" s="20">
        <f t="shared" ref="G126" si="72">E126+F126</f>
        <v>0</v>
      </c>
      <c r="H126" s="20">
        <v>0</v>
      </c>
      <c r="I126" s="20">
        <v>0</v>
      </c>
      <c r="J126" s="35">
        <f t="shared" si="46"/>
        <v>0</v>
      </c>
    </row>
    <row r="127" spans="1:10" s="19" customFormat="1" x14ac:dyDescent="0.25">
      <c r="A127" s="36">
        <v>29000</v>
      </c>
      <c r="B127" s="37" t="s">
        <v>111</v>
      </c>
      <c r="C127" s="38"/>
      <c r="D127" s="39"/>
      <c r="E127" s="40">
        <f>SUM(E128,E130,E132,E135,E137,E139)</f>
        <v>1293689.19</v>
      </c>
      <c r="F127" s="40">
        <f>SUM(F128,F130,F132,F135,F137,F139)</f>
        <v>1759161.38</v>
      </c>
      <c r="G127" s="40">
        <f t="shared" ref="G127:J127" si="73">SUM(G128,G130,G132,G135,G137,G139)</f>
        <v>3052850.57</v>
      </c>
      <c r="H127" s="40">
        <f t="shared" si="73"/>
        <v>2862458.05</v>
      </c>
      <c r="I127" s="40">
        <f t="shared" si="73"/>
        <v>2163321.83</v>
      </c>
      <c r="J127" s="41">
        <f t="shared" si="73"/>
        <v>190392.5199999999</v>
      </c>
    </row>
    <row r="128" spans="1:10" s="19" customFormat="1" x14ac:dyDescent="0.25">
      <c r="A128" s="42"/>
      <c r="B128" s="43">
        <v>29100</v>
      </c>
      <c r="C128" s="44" t="s">
        <v>112</v>
      </c>
      <c r="D128" s="45"/>
      <c r="E128" s="46">
        <f t="shared" ref="E128:J128" si="74">SUM(E129)</f>
        <v>30000</v>
      </c>
      <c r="F128" s="46">
        <f t="shared" si="74"/>
        <v>44896</v>
      </c>
      <c r="G128" s="46">
        <f t="shared" si="74"/>
        <v>74896</v>
      </c>
      <c r="H128" s="46">
        <f t="shared" si="74"/>
        <v>60045.29</v>
      </c>
      <c r="I128" s="46">
        <f t="shared" si="74"/>
        <v>57086.18</v>
      </c>
      <c r="J128" s="47">
        <f t="shared" si="74"/>
        <v>14850.71</v>
      </c>
    </row>
    <row r="129" spans="1:10" s="19" customFormat="1" x14ac:dyDescent="0.25">
      <c r="A129" s="48"/>
      <c r="B129" s="42"/>
      <c r="C129" s="49">
        <v>29101</v>
      </c>
      <c r="D129" s="50" t="s">
        <v>113</v>
      </c>
      <c r="E129" s="20">
        <v>30000</v>
      </c>
      <c r="F129" s="20">
        <v>44896</v>
      </c>
      <c r="G129" s="20">
        <f>E129+F129</f>
        <v>74896</v>
      </c>
      <c r="H129" s="20">
        <v>60045.29</v>
      </c>
      <c r="I129" s="20">
        <v>57086.18</v>
      </c>
      <c r="J129" s="35">
        <f t="shared" si="46"/>
        <v>14850.71</v>
      </c>
    </row>
    <row r="130" spans="1:10" s="19" customFormat="1" x14ac:dyDescent="0.25">
      <c r="A130" s="42"/>
      <c r="B130" s="43">
        <v>29200</v>
      </c>
      <c r="C130" s="44" t="s">
        <v>114</v>
      </c>
      <c r="D130" s="45"/>
      <c r="E130" s="46">
        <f t="shared" ref="E130:J130" si="75">SUM(E131)</f>
        <v>55000</v>
      </c>
      <c r="F130" s="46">
        <f t="shared" si="75"/>
        <v>126000</v>
      </c>
      <c r="G130" s="46">
        <f t="shared" si="75"/>
        <v>181000</v>
      </c>
      <c r="H130" s="46">
        <f t="shared" si="75"/>
        <v>163413.07</v>
      </c>
      <c r="I130" s="46">
        <f t="shared" si="75"/>
        <v>113154.1</v>
      </c>
      <c r="J130" s="47">
        <f t="shared" si="75"/>
        <v>17586.929999999993</v>
      </c>
    </row>
    <row r="131" spans="1:10" s="19" customFormat="1" ht="30" x14ac:dyDescent="0.25">
      <c r="A131" s="48"/>
      <c r="B131" s="42"/>
      <c r="C131" s="49">
        <v>29201</v>
      </c>
      <c r="D131" s="50" t="s">
        <v>114</v>
      </c>
      <c r="E131" s="20">
        <v>55000</v>
      </c>
      <c r="F131" s="20">
        <v>126000</v>
      </c>
      <c r="G131" s="20">
        <f>E131+F131</f>
        <v>181000</v>
      </c>
      <c r="H131" s="20">
        <v>163413.07</v>
      </c>
      <c r="I131" s="20">
        <v>113154.1</v>
      </c>
      <c r="J131" s="35">
        <f t="shared" si="46"/>
        <v>17586.929999999993</v>
      </c>
    </row>
    <row r="132" spans="1:10" s="19" customFormat="1" x14ac:dyDescent="0.25">
      <c r="A132" s="42"/>
      <c r="B132" s="43">
        <v>29300</v>
      </c>
      <c r="C132" s="44" t="s">
        <v>115</v>
      </c>
      <c r="D132" s="45"/>
      <c r="E132" s="46">
        <f>SUM(E133:E133)</f>
        <v>15000</v>
      </c>
      <c r="F132" s="46">
        <f>SUM(F133:F133)</f>
        <v>42500</v>
      </c>
      <c r="G132" s="46">
        <f t="shared" ref="G132:J132" si="76">SUM(G133:G134)</f>
        <v>57500</v>
      </c>
      <c r="H132" s="46">
        <f t="shared" si="76"/>
        <v>17855.11</v>
      </c>
      <c r="I132" s="46">
        <f t="shared" si="76"/>
        <v>13647.65</v>
      </c>
      <c r="J132" s="47">
        <f t="shared" si="76"/>
        <v>39644.89</v>
      </c>
    </row>
    <row r="133" spans="1:10" s="19" customFormat="1" ht="30" x14ac:dyDescent="0.25">
      <c r="A133" s="48"/>
      <c r="B133" s="42"/>
      <c r="C133" s="49">
        <v>29301</v>
      </c>
      <c r="D133" s="50" t="s">
        <v>116</v>
      </c>
      <c r="E133" s="20">
        <v>15000</v>
      </c>
      <c r="F133" s="20">
        <v>42500</v>
      </c>
      <c r="G133" s="20">
        <f t="shared" ref="G133:G134" si="77">E133+F133</f>
        <v>57500</v>
      </c>
      <c r="H133" s="20">
        <v>17855.11</v>
      </c>
      <c r="I133" s="20">
        <v>13647.65</v>
      </c>
      <c r="J133" s="35">
        <f t="shared" si="46"/>
        <v>39644.89</v>
      </c>
    </row>
    <row r="134" spans="1:10" s="19" customFormat="1" ht="30" hidden="1" x14ac:dyDescent="0.25">
      <c r="A134" s="48"/>
      <c r="B134" s="42"/>
      <c r="C134" s="49">
        <v>29302</v>
      </c>
      <c r="D134" s="50" t="s">
        <v>117</v>
      </c>
      <c r="E134" s="20"/>
      <c r="F134" s="20">
        <v>0</v>
      </c>
      <c r="G134" s="20">
        <f t="shared" si="77"/>
        <v>0</v>
      </c>
      <c r="H134" s="20"/>
      <c r="I134" s="20"/>
      <c r="J134" s="35">
        <f t="shared" si="46"/>
        <v>0</v>
      </c>
    </row>
    <row r="135" spans="1:10" s="19" customFormat="1" x14ac:dyDescent="0.25">
      <c r="A135" s="42"/>
      <c r="B135" s="43">
        <v>29400</v>
      </c>
      <c r="C135" s="44" t="s">
        <v>118</v>
      </c>
      <c r="D135" s="45"/>
      <c r="E135" s="46">
        <f t="shared" ref="E135:J135" si="78">SUM(E136)</f>
        <v>686518.87</v>
      </c>
      <c r="F135" s="46">
        <f t="shared" si="78"/>
        <v>608970.92999999993</v>
      </c>
      <c r="G135" s="46">
        <f t="shared" si="78"/>
        <v>1295489.7999999998</v>
      </c>
      <c r="H135" s="46">
        <f t="shared" si="78"/>
        <v>1188311.21</v>
      </c>
      <c r="I135" s="46">
        <f t="shared" si="78"/>
        <v>598424.31000000006</v>
      </c>
      <c r="J135" s="47">
        <f t="shared" si="78"/>
        <v>107178.58999999985</v>
      </c>
    </row>
    <row r="136" spans="1:10" s="19" customFormat="1" ht="45" x14ac:dyDescent="0.25">
      <c r="A136" s="48"/>
      <c r="B136" s="42"/>
      <c r="C136" s="49">
        <v>29401</v>
      </c>
      <c r="D136" s="50" t="s">
        <v>118</v>
      </c>
      <c r="E136" s="20">
        <v>686518.87</v>
      </c>
      <c r="F136" s="20">
        <v>608970.92999999993</v>
      </c>
      <c r="G136" s="20">
        <f>E136+F136</f>
        <v>1295489.7999999998</v>
      </c>
      <c r="H136" s="20">
        <v>1188311.21</v>
      </c>
      <c r="I136" s="20">
        <v>598424.31000000006</v>
      </c>
      <c r="J136" s="35">
        <f t="shared" si="46"/>
        <v>107178.58999999985</v>
      </c>
    </row>
    <row r="137" spans="1:10" s="19" customFormat="1" x14ac:dyDescent="0.25">
      <c r="A137" s="42"/>
      <c r="B137" s="43">
        <v>29600</v>
      </c>
      <c r="C137" s="44" t="s">
        <v>119</v>
      </c>
      <c r="D137" s="45"/>
      <c r="E137" s="46">
        <f t="shared" ref="E137:J137" si="79">SUM(E138)</f>
        <v>250000</v>
      </c>
      <c r="F137" s="46">
        <f t="shared" si="79"/>
        <v>292004.17</v>
      </c>
      <c r="G137" s="46">
        <f t="shared" si="79"/>
        <v>542004.16999999993</v>
      </c>
      <c r="H137" s="46">
        <f t="shared" si="79"/>
        <v>541846.96</v>
      </c>
      <c r="I137" s="46">
        <f t="shared" si="79"/>
        <v>530775.85</v>
      </c>
      <c r="J137" s="47">
        <f t="shared" si="79"/>
        <v>157.20999999996275</v>
      </c>
    </row>
    <row r="138" spans="1:10" s="19" customFormat="1" ht="30" x14ac:dyDescent="0.25">
      <c r="A138" s="48"/>
      <c r="B138" s="42"/>
      <c r="C138" s="49">
        <v>29601</v>
      </c>
      <c r="D138" s="50" t="s">
        <v>119</v>
      </c>
      <c r="E138" s="20">
        <v>250000</v>
      </c>
      <c r="F138" s="20">
        <v>292004.17</v>
      </c>
      <c r="G138" s="20">
        <f>E138+F138</f>
        <v>542004.16999999993</v>
      </c>
      <c r="H138" s="20">
        <v>541846.96</v>
      </c>
      <c r="I138" s="20">
        <v>530775.85</v>
      </c>
      <c r="J138" s="35">
        <f t="shared" si="46"/>
        <v>157.20999999996275</v>
      </c>
    </row>
    <row r="139" spans="1:10" s="19" customFormat="1" x14ac:dyDescent="0.25">
      <c r="A139" s="42"/>
      <c r="B139" s="43">
        <v>29800</v>
      </c>
      <c r="C139" s="44" t="s">
        <v>120</v>
      </c>
      <c r="D139" s="45"/>
      <c r="E139" s="46">
        <f t="shared" ref="E139:J139" si="80">SUM(E140:E141)</f>
        <v>257170.32</v>
      </c>
      <c r="F139" s="46">
        <f t="shared" si="80"/>
        <v>644790.28</v>
      </c>
      <c r="G139" s="46">
        <f t="shared" si="80"/>
        <v>901960.60000000009</v>
      </c>
      <c r="H139" s="46">
        <f t="shared" si="80"/>
        <v>890986.40999999992</v>
      </c>
      <c r="I139" s="46">
        <f t="shared" si="80"/>
        <v>850233.74</v>
      </c>
      <c r="J139" s="47">
        <f t="shared" si="80"/>
        <v>10974.190000000075</v>
      </c>
    </row>
    <row r="140" spans="1:10" s="19" customFormat="1" ht="45" x14ac:dyDescent="0.25">
      <c r="A140" s="48"/>
      <c r="B140" s="42"/>
      <c r="C140" s="49">
        <v>29804</v>
      </c>
      <c r="D140" s="50" t="s">
        <v>121</v>
      </c>
      <c r="E140" s="20">
        <v>200000</v>
      </c>
      <c r="F140" s="20">
        <v>599790.28</v>
      </c>
      <c r="G140" s="20">
        <f t="shared" ref="G140:G141" si="81">E140+F140</f>
        <v>799790.28</v>
      </c>
      <c r="H140" s="20">
        <v>792562.83</v>
      </c>
      <c r="I140" s="20">
        <v>792562.83</v>
      </c>
      <c r="J140" s="35">
        <f t="shared" si="46"/>
        <v>7227.4500000000698</v>
      </c>
    </row>
    <row r="141" spans="1:10" s="19" customFormat="1" ht="45" x14ac:dyDescent="0.25">
      <c r="A141" s="48"/>
      <c r="B141" s="42"/>
      <c r="C141" s="49">
        <v>29805</v>
      </c>
      <c r="D141" s="50" t="s">
        <v>122</v>
      </c>
      <c r="E141" s="20">
        <v>57170.32</v>
      </c>
      <c r="F141" s="20">
        <v>45000</v>
      </c>
      <c r="G141" s="20">
        <f t="shared" si="81"/>
        <v>102170.32</v>
      </c>
      <c r="H141" s="20">
        <v>98423.58</v>
      </c>
      <c r="I141" s="20">
        <v>57670.91</v>
      </c>
      <c r="J141" s="35">
        <f t="shared" si="46"/>
        <v>3746.7400000000052</v>
      </c>
    </row>
    <row r="142" spans="1:10" s="19" customFormat="1" x14ac:dyDescent="0.25">
      <c r="A142" s="48"/>
      <c r="B142" s="42"/>
      <c r="C142" s="56"/>
      <c r="D142" s="57"/>
      <c r="E142" s="20"/>
      <c r="F142" s="20"/>
      <c r="G142" s="20"/>
      <c r="H142" s="58"/>
      <c r="I142" s="58"/>
      <c r="J142" s="35"/>
    </row>
    <row r="143" spans="1:10" s="19" customFormat="1" x14ac:dyDescent="0.25">
      <c r="A143" s="31" t="s">
        <v>123</v>
      </c>
      <c r="B143" s="32"/>
      <c r="C143" s="32"/>
      <c r="D143" s="33"/>
      <c r="E143" s="59">
        <f>SUM(E144,E159,E168,E183,E193,E219,E234,E238)</f>
        <v>23768444.140000001</v>
      </c>
      <c r="F143" s="59">
        <f t="shared" ref="F143:J143" si="82">SUM(F144,F159,F168,F183,F193,F219,F234,F238)</f>
        <v>39671126.870000005</v>
      </c>
      <c r="G143" s="59">
        <f t="shared" si="82"/>
        <v>63439571.00999999</v>
      </c>
      <c r="H143" s="59">
        <f t="shared" si="82"/>
        <v>58992188.789999999</v>
      </c>
      <c r="I143" s="59">
        <f t="shared" si="82"/>
        <v>52744415.329999998</v>
      </c>
      <c r="J143" s="59">
        <f t="shared" si="82"/>
        <v>4447382.2199999979</v>
      </c>
    </row>
    <row r="144" spans="1:10" s="19" customFormat="1" x14ac:dyDescent="0.25">
      <c r="A144" s="36">
        <v>31000</v>
      </c>
      <c r="B144" s="37" t="s">
        <v>124</v>
      </c>
      <c r="C144" s="38"/>
      <c r="D144" s="39"/>
      <c r="E144" s="40">
        <f>SUM(E145,E147,E149,E151,E155,E157)</f>
        <v>6732027.6299999999</v>
      </c>
      <c r="F144" s="40">
        <f>SUM(F145,F147,F149,F151,F155,F157)</f>
        <v>10756247.899999999</v>
      </c>
      <c r="G144" s="40">
        <f t="shared" ref="G144:J144" si="83">SUM(G145,G147,G149,G151,G153,G155,G157)</f>
        <v>17488275.529999997</v>
      </c>
      <c r="H144" s="40">
        <f t="shared" si="83"/>
        <v>16099393.670000002</v>
      </c>
      <c r="I144" s="40">
        <f t="shared" si="83"/>
        <v>14488227.119999999</v>
      </c>
      <c r="J144" s="41">
        <f t="shared" si="83"/>
        <v>1388881.8599999987</v>
      </c>
    </row>
    <row r="145" spans="1:10" s="19" customFormat="1" x14ac:dyDescent="0.25">
      <c r="A145" s="42"/>
      <c r="B145" s="43">
        <v>31100</v>
      </c>
      <c r="C145" s="44" t="s">
        <v>125</v>
      </c>
      <c r="D145" s="45"/>
      <c r="E145" s="46">
        <f t="shared" ref="E145:J145" si="84">SUM(E146)</f>
        <v>3156424.7</v>
      </c>
      <c r="F145" s="46">
        <f t="shared" si="84"/>
        <v>7071178.5199999996</v>
      </c>
      <c r="G145" s="46">
        <f t="shared" si="84"/>
        <v>10227603.219999999</v>
      </c>
      <c r="H145" s="46">
        <f t="shared" si="84"/>
        <v>10227603.560000001</v>
      </c>
      <c r="I145" s="46">
        <f t="shared" si="84"/>
        <v>9672233.9399999995</v>
      </c>
      <c r="J145" s="47">
        <f t="shared" si="84"/>
        <v>-0.34000000171363354</v>
      </c>
    </row>
    <row r="146" spans="1:10" s="19" customFormat="1" x14ac:dyDescent="0.25">
      <c r="A146" s="48"/>
      <c r="B146" s="42"/>
      <c r="C146" s="49">
        <v>31101</v>
      </c>
      <c r="D146" s="50" t="s">
        <v>126</v>
      </c>
      <c r="E146" s="20">
        <v>3156424.7</v>
      </c>
      <c r="F146" s="20">
        <v>7071178.5199999996</v>
      </c>
      <c r="G146" s="20">
        <f>E146+F146</f>
        <v>10227603.219999999</v>
      </c>
      <c r="H146" s="20">
        <v>10227603.560000001</v>
      </c>
      <c r="I146" s="20">
        <v>9672233.9399999995</v>
      </c>
      <c r="J146" s="35">
        <f t="shared" si="46"/>
        <v>-0.34000000171363354</v>
      </c>
    </row>
    <row r="147" spans="1:10" s="19" customFormat="1" x14ac:dyDescent="0.25">
      <c r="A147" s="42"/>
      <c r="B147" s="43">
        <v>31300</v>
      </c>
      <c r="C147" s="44" t="s">
        <v>127</v>
      </c>
      <c r="D147" s="45"/>
      <c r="E147" s="46">
        <f t="shared" ref="E147:J147" si="85">SUM(E148)</f>
        <v>1007625.15</v>
      </c>
      <c r="F147" s="46">
        <f t="shared" si="85"/>
        <v>1697151.07</v>
      </c>
      <c r="G147" s="46">
        <f t="shared" si="85"/>
        <v>2704776.22</v>
      </c>
      <c r="H147" s="46">
        <f t="shared" si="85"/>
        <v>2051337.44</v>
      </c>
      <c r="I147" s="46">
        <f t="shared" si="85"/>
        <v>1273422.27</v>
      </c>
      <c r="J147" s="47">
        <f t="shared" si="85"/>
        <v>653438.78000000026</v>
      </c>
    </row>
    <row r="148" spans="1:10" s="19" customFormat="1" x14ac:dyDescent="0.25">
      <c r="A148" s="48"/>
      <c r="B148" s="42"/>
      <c r="C148" s="49">
        <v>31301</v>
      </c>
      <c r="D148" s="50" t="s">
        <v>128</v>
      </c>
      <c r="E148" s="20">
        <v>1007625.15</v>
      </c>
      <c r="F148" s="20">
        <v>1697151.07</v>
      </c>
      <c r="G148" s="20">
        <f>E148+F148</f>
        <v>2704776.22</v>
      </c>
      <c r="H148" s="20">
        <v>2051337.44</v>
      </c>
      <c r="I148" s="20">
        <v>1273422.27</v>
      </c>
      <c r="J148" s="35">
        <f t="shared" si="46"/>
        <v>653438.78000000026</v>
      </c>
    </row>
    <row r="149" spans="1:10" s="19" customFormat="1" x14ac:dyDescent="0.25">
      <c r="A149" s="42"/>
      <c r="B149" s="43">
        <v>31400</v>
      </c>
      <c r="C149" s="44" t="s">
        <v>129</v>
      </c>
      <c r="D149" s="45"/>
      <c r="E149" s="46">
        <f t="shared" ref="E149:J149" si="86">SUM(E150)</f>
        <v>424870</v>
      </c>
      <c r="F149" s="46">
        <f t="shared" si="86"/>
        <v>413585.28</v>
      </c>
      <c r="G149" s="46">
        <f t="shared" si="86"/>
        <v>838455.28</v>
      </c>
      <c r="H149" s="46">
        <f t="shared" si="86"/>
        <v>757553.96</v>
      </c>
      <c r="I149" s="46">
        <f t="shared" si="86"/>
        <v>757553.96</v>
      </c>
      <c r="J149" s="47">
        <f t="shared" si="86"/>
        <v>80901.320000000065</v>
      </c>
    </row>
    <row r="150" spans="1:10" s="19" customFormat="1" x14ac:dyDescent="0.25">
      <c r="A150" s="48"/>
      <c r="B150" s="42"/>
      <c r="C150" s="49">
        <v>31401</v>
      </c>
      <c r="D150" s="50" t="s">
        <v>130</v>
      </c>
      <c r="E150" s="20">
        <v>424870</v>
      </c>
      <c r="F150" s="20">
        <v>413585.28</v>
      </c>
      <c r="G150" s="20">
        <f>E150+F150</f>
        <v>838455.28</v>
      </c>
      <c r="H150" s="20">
        <v>757553.96</v>
      </c>
      <c r="I150" s="20">
        <v>757553.96</v>
      </c>
      <c r="J150" s="35">
        <f t="shared" ref="J150:J215" si="87">G150-H150</f>
        <v>80901.320000000065</v>
      </c>
    </row>
    <row r="151" spans="1:10" s="19" customFormat="1" x14ac:dyDescent="0.25">
      <c r="A151" s="42"/>
      <c r="B151" s="43">
        <v>31500</v>
      </c>
      <c r="C151" s="44" t="s">
        <v>131</v>
      </c>
      <c r="D151" s="45"/>
      <c r="E151" s="46">
        <f t="shared" ref="E151:J151" si="88">SUM(E152)</f>
        <v>150000</v>
      </c>
      <c r="F151" s="46">
        <f t="shared" si="88"/>
        <v>140000</v>
      </c>
      <c r="G151" s="46">
        <f t="shared" si="88"/>
        <v>290000</v>
      </c>
      <c r="H151" s="46">
        <f t="shared" si="88"/>
        <v>228896.46</v>
      </c>
      <c r="I151" s="46">
        <f t="shared" si="88"/>
        <v>215454.46</v>
      </c>
      <c r="J151" s="47">
        <f t="shared" si="88"/>
        <v>61103.540000000008</v>
      </c>
    </row>
    <row r="152" spans="1:10" s="19" customFormat="1" x14ac:dyDescent="0.25">
      <c r="A152" s="48"/>
      <c r="B152" s="42"/>
      <c r="C152" s="49">
        <v>31501</v>
      </c>
      <c r="D152" s="50" t="s">
        <v>132</v>
      </c>
      <c r="E152" s="20">
        <v>150000</v>
      </c>
      <c r="F152" s="20">
        <v>140000</v>
      </c>
      <c r="G152" s="20">
        <f>E152+F152</f>
        <v>290000</v>
      </c>
      <c r="H152" s="20">
        <v>228896.46</v>
      </c>
      <c r="I152" s="20">
        <v>215454.46</v>
      </c>
      <c r="J152" s="35">
        <f t="shared" si="87"/>
        <v>61103.540000000008</v>
      </c>
    </row>
    <row r="153" spans="1:10" s="19" customFormat="1" hidden="1" x14ac:dyDescent="0.25">
      <c r="A153" s="42"/>
      <c r="B153" s="43">
        <v>31600</v>
      </c>
      <c r="C153" s="44" t="s">
        <v>133</v>
      </c>
      <c r="D153" s="45"/>
      <c r="E153" s="46">
        <f t="shared" ref="E153:J153" si="89">SUM(E154)</f>
        <v>0</v>
      </c>
      <c r="F153" s="46">
        <f t="shared" si="89"/>
        <v>0</v>
      </c>
      <c r="G153" s="46">
        <f t="shared" si="89"/>
        <v>0</v>
      </c>
      <c r="H153" s="46">
        <f t="shared" si="89"/>
        <v>0</v>
      </c>
      <c r="I153" s="46">
        <f t="shared" si="89"/>
        <v>0</v>
      </c>
      <c r="J153" s="46">
        <f t="shared" si="89"/>
        <v>0</v>
      </c>
    </row>
    <row r="154" spans="1:10" s="19" customFormat="1" ht="15" hidden="1" customHeight="1" x14ac:dyDescent="0.25">
      <c r="A154" s="48"/>
      <c r="B154" s="42"/>
      <c r="C154" s="49">
        <v>31601</v>
      </c>
      <c r="D154" s="50" t="s">
        <v>133</v>
      </c>
      <c r="E154" s="20"/>
      <c r="F154" s="20">
        <v>0</v>
      </c>
      <c r="G154" s="20">
        <f>E154+F154</f>
        <v>0</v>
      </c>
      <c r="H154" s="20">
        <v>0</v>
      </c>
      <c r="I154" s="20">
        <v>0</v>
      </c>
      <c r="J154" s="35">
        <f t="shared" si="87"/>
        <v>0</v>
      </c>
    </row>
    <row r="155" spans="1:10" s="19" customFormat="1" x14ac:dyDescent="0.25">
      <c r="A155" s="42"/>
      <c r="B155" s="43">
        <v>31700</v>
      </c>
      <c r="C155" s="44" t="s">
        <v>134</v>
      </c>
      <c r="D155" s="45"/>
      <c r="E155" s="46">
        <f t="shared" ref="E155:J155" si="90">SUM(E156)</f>
        <v>1333107.78</v>
      </c>
      <c r="F155" s="46">
        <f t="shared" si="90"/>
        <v>1178103.24</v>
      </c>
      <c r="G155" s="46">
        <f t="shared" si="90"/>
        <v>2511211.02</v>
      </c>
      <c r="H155" s="46">
        <f t="shared" si="90"/>
        <v>2070272.44</v>
      </c>
      <c r="I155" s="46">
        <f t="shared" si="90"/>
        <v>2064332.44</v>
      </c>
      <c r="J155" s="47">
        <f t="shared" si="90"/>
        <v>440938.58000000007</v>
      </c>
    </row>
    <row r="156" spans="1:10" s="19" customFormat="1" ht="30" x14ac:dyDescent="0.25">
      <c r="A156" s="48"/>
      <c r="B156" s="42"/>
      <c r="C156" s="49">
        <v>31701</v>
      </c>
      <c r="D156" s="50" t="s">
        <v>134</v>
      </c>
      <c r="E156" s="20">
        <v>1333107.78</v>
      </c>
      <c r="F156" s="20">
        <v>1178103.24</v>
      </c>
      <c r="G156" s="20">
        <f>E156+F156</f>
        <v>2511211.02</v>
      </c>
      <c r="H156" s="20">
        <v>2070272.44</v>
      </c>
      <c r="I156" s="20">
        <v>2064332.44</v>
      </c>
      <c r="J156" s="35">
        <f t="shared" si="87"/>
        <v>440938.58000000007</v>
      </c>
    </row>
    <row r="157" spans="1:10" s="19" customFormat="1" x14ac:dyDescent="0.25">
      <c r="A157" s="42"/>
      <c r="B157" s="43">
        <v>31800</v>
      </c>
      <c r="C157" s="44" t="s">
        <v>135</v>
      </c>
      <c r="D157" s="45"/>
      <c r="E157" s="46">
        <f t="shared" ref="E157:J157" si="91">SUM(E158)</f>
        <v>660000</v>
      </c>
      <c r="F157" s="46">
        <f t="shared" si="91"/>
        <v>256229.79</v>
      </c>
      <c r="G157" s="46">
        <f t="shared" si="91"/>
        <v>916229.79</v>
      </c>
      <c r="H157" s="46">
        <f t="shared" si="91"/>
        <v>763729.81</v>
      </c>
      <c r="I157" s="46">
        <f t="shared" si="91"/>
        <v>505230.05</v>
      </c>
      <c r="J157" s="47">
        <f t="shared" si="91"/>
        <v>152499.97999999998</v>
      </c>
    </row>
    <row r="158" spans="1:10" s="19" customFormat="1" x14ac:dyDescent="0.25">
      <c r="A158" s="48"/>
      <c r="B158" s="42"/>
      <c r="C158" s="49">
        <v>31801</v>
      </c>
      <c r="D158" s="50" t="s">
        <v>136</v>
      </c>
      <c r="E158" s="20">
        <v>660000</v>
      </c>
      <c r="F158" s="20">
        <v>256229.79</v>
      </c>
      <c r="G158" s="20">
        <f>E158+F158</f>
        <v>916229.79</v>
      </c>
      <c r="H158" s="20">
        <v>763729.81</v>
      </c>
      <c r="I158" s="20">
        <v>505230.05</v>
      </c>
      <c r="J158" s="35">
        <f t="shared" si="87"/>
        <v>152499.97999999998</v>
      </c>
    </row>
    <row r="159" spans="1:10" s="19" customFormat="1" x14ac:dyDescent="0.25">
      <c r="A159" s="36">
        <v>32000</v>
      </c>
      <c r="B159" s="37" t="s">
        <v>137</v>
      </c>
      <c r="C159" s="38"/>
      <c r="D159" s="39"/>
      <c r="E159" s="40">
        <f t="shared" ref="E159:J159" si="92">SUM(E160,E162,E164,E166)</f>
        <v>5636485.3200000003</v>
      </c>
      <c r="F159" s="40">
        <f t="shared" si="92"/>
        <v>9882582.5999999996</v>
      </c>
      <c r="G159" s="40">
        <f t="shared" si="92"/>
        <v>15519067.919999998</v>
      </c>
      <c r="H159" s="40">
        <f t="shared" si="92"/>
        <v>14161877.18</v>
      </c>
      <c r="I159" s="40">
        <f t="shared" si="92"/>
        <v>13708008.949999999</v>
      </c>
      <c r="J159" s="41">
        <f t="shared" si="92"/>
        <v>1357190.7399999988</v>
      </c>
    </row>
    <row r="160" spans="1:10" s="19" customFormat="1" x14ac:dyDescent="0.25">
      <c r="A160" s="42"/>
      <c r="B160" s="43">
        <v>32200</v>
      </c>
      <c r="C160" s="44" t="s">
        <v>138</v>
      </c>
      <c r="D160" s="45"/>
      <c r="E160" s="46">
        <f t="shared" ref="E160:J160" si="93">SUM(E161)</f>
        <v>1746489.42</v>
      </c>
      <c r="F160" s="46">
        <f t="shared" si="93"/>
        <v>2360397</v>
      </c>
      <c r="G160" s="46">
        <f t="shared" si="93"/>
        <v>4106886.42</v>
      </c>
      <c r="H160" s="46">
        <f t="shared" si="93"/>
        <v>3659570.58</v>
      </c>
      <c r="I160" s="46">
        <f t="shared" si="93"/>
        <v>3659570.58</v>
      </c>
      <c r="J160" s="47">
        <f t="shared" si="93"/>
        <v>447315.83999999985</v>
      </c>
    </row>
    <row r="161" spans="1:10" s="19" customFormat="1" x14ac:dyDescent="0.25">
      <c r="A161" s="48"/>
      <c r="B161" s="42"/>
      <c r="C161" s="49">
        <v>32201</v>
      </c>
      <c r="D161" s="50" t="s">
        <v>139</v>
      </c>
      <c r="E161" s="20">
        <v>1746489.42</v>
      </c>
      <c r="F161" s="20">
        <v>2360397</v>
      </c>
      <c r="G161" s="20">
        <f>E161+F161</f>
        <v>4106886.42</v>
      </c>
      <c r="H161" s="20">
        <v>3659570.58</v>
      </c>
      <c r="I161" s="20">
        <v>3659570.58</v>
      </c>
      <c r="J161" s="35">
        <f t="shared" si="87"/>
        <v>447315.83999999985</v>
      </c>
    </row>
    <row r="162" spans="1:10" s="19" customFormat="1" x14ac:dyDescent="0.25">
      <c r="A162" s="42"/>
      <c r="B162" s="43">
        <v>32300</v>
      </c>
      <c r="C162" s="44" t="s">
        <v>140</v>
      </c>
      <c r="D162" s="45"/>
      <c r="E162" s="46">
        <f t="shared" ref="E162:J162" si="94">SUM(E163)</f>
        <v>1305600</v>
      </c>
      <c r="F162" s="46">
        <f t="shared" si="94"/>
        <v>1459008.05</v>
      </c>
      <c r="G162" s="46">
        <f t="shared" si="94"/>
        <v>2764608.05</v>
      </c>
      <c r="H162" s="46">
        <f t="shared" si="94"/>
        <v>2189932.8199999998</v>
      </c>
      <c r="I162" s="46">
        <f t="shared" si="94"/>
        <v>1736064.59</v>
      </c>
      <c r="J162" s="47">
        <f t="shared" si="94"/>
        <v>574675.23</v>
      </c>
    </row>
    <row r="163" spans="1:10" s="19" customFormat="1" ht="45" x14ac:dyDescent="0.25">
      <c r="A163" s="48"/>
      <c r="B163" s="42"/>
      <c r="C163" s="49">
        <v>32301</v>
      </c>
      <c r="D163" s="50" t="s">
        <v>141</v>
      </c>
      <c r="E163" s="20">
        <v>1305600</v>
      </c>
      <c r="F163" s="20">
        <v>1459008.05</v>
      </c>
      <c r="G163" s="20">
        <f>E163+F163</f>
        <v>2764608.05</v>
      </c>
      <c r="H163" s="20">
        <v>2189932.8199999998</v>
      </c>
      <c r="I163" s="20">
        <v>1736064.59</v>
      </c>
      <c r="J163" s="35">
        <f t="shared" si="87"/>
        <v>574675.23</v>
      </c>
    </row>
    <row r="164" spans="1:10" s="19" customFormat="1" x14ac:dyDescent="0.25">
      <c r="A164" s="42"/>
      <c r="B164" s="43">
        <v>32700</v>
      </c>
      <c r="C164" s="44" t="s">
        <v>142</v>
      </c>
      <c r="D164" s="45"/>
      <c r="E164" s="46">
        <f t="shared" ref="E164:J164" si="95">SUM(E165)</f>
        <v>2539155.9</v>
      </c>
      <c r="F164" s="46">
        <f t="shared" si="95"/>
        <v>5833017.5499999998</v>
      </c>
      <c r="G164" s="46">
        <f t="shared" si="95"/>
        <v>8372173.4499999993</v>
      </c>
      <c r="H164" s="46">
        <f t="shared" si="95"/>
        <v>8049749.7800000003</v>
      </c>
      <c r="I164" s="46">
        <f t="shared" si="95"/>
        <v>8049749.7800000003</v>
      </c>
      <c r="J164" s="47">
        <f t="shared" si="95"/>
        <v>322423.66999999899</v>
      </c>
    </row>
    <row r="165" spans="1:10" s="19" customFormat="1" x14ac:dyDescent="0.25">
      <c r="A165" s="48"/>
      <c r="B165" s="42"/>
      <c r="C165" s="49">
        <v>32701</v>
      </c>
      <c r="D165" s="50" t="s">
        <v>142</v>
      </c>
      <c r="E165" s="20">
        <v>2539155.9</v>
      </c>
      <c r="F165" s="20">
        <v>5833017.5499999998</v>
      </c>
      <c r="G165" s="20">
        <f>E165+F165</f>
        <v>8372173.4499999993</v>
      </c>
      <c r="H165" s="20">
        <v>8049749.7800000003</v>
      </c>
      <c r="I165" s="20">
        <v>8049749.7800000003</v>
      </c>
      <c r="J165" s="35">
        <f t="shared" si="87"/>
        <v>322423.66999999899</v>
      </c>
    </row>
    <row r="166" spans="1:10" s="19" customFormat="1" x14ac:dyDescent="0.25">
      <c r="A166" s="42"/>
      <c r="B166" s="43">
        <v>32900</v>
      </c>
      <c r="C166" s="44" t="s">
        <v>143</v>
      </c>
      <c r="D166" s="45"/>
      <c r="E166" s="46">
        <f t="shared" ref="E166:J166" si="96">SUM(E167)</f>
        <v>45240</v>
      </c>
      <c r="F166" s="46">
        <f t="shared" si="96"/>
        <v>230160</v>
      </c>
      <c r="G166" s="46">
        <f t="shared" si="96"/>
        <v>275400</v>
      </c>
      <c r="H166" s="46">
        <f t="shared" si="96"/>
        <v>262624</v>
      </c>
      <c r="I166" s="46">
        <f t="shared" si="96"/>
        <v>262624</v>
      </c>
      <c r="J166" s="47">
        <f t="shared" si="96"/>
        <v>12776</v>
      </c>
    </row>
    <row r="167" spans="1:10" s="19" customFormat="1" x14ac:dyDescent="0.25">
      <c r="A167" s="48"/>
      <c r="B167" s="42"/>
      <c r="C167" s="49">
        <v>32901</v>
      </c>
      <c r="D167" s="50" t="s">
        <v>143</v>
      </c>
      <c r="E167" s="20">
        <v>45240</v>
      </c>
      <c r="F167" s="20">
        <v>230160</v>
      </c>
      <c r="G167" s="20">
        <f>E167+F167</f>
        <v>275400</v>
      </c>
      <c r="H167" s="20">
        <v>262624</v>
      </c>
      <c r="I167" s="20">
        <v>262624</v>
      </c>
      <c r="J167" s="35">
        <f t="shared" si="87"/>
        <v>12776</v>
      </c>
    </row>
    <row r="168" spans="1:10" s="19" customFormat="1" x14ac:dyDescent="0.25">
      <c r="A168" s="36">
        <v>33000</v>
      </c>
      <c r="B168" s="37" t="s">
        <v>144</v>
      </c>
      <c r="C168" s="38"/>
      <c r="D168" s="39"/>
      <c r="E168" s="40">
        <f>SUM(E169,E171,E173,E175,E177,E181)</f>
        <v>3829645.65</v>
      </c>
      <c r="F168" s="40">
        <f t="shared" ref="F168:J168" si="97">SUM(F169,F171,F173,F175,F177,F181)</f>
        <v>3575623.69</v>
      </c>
      <c r="G168" s="40">
        <f t="shared" si="97"/>
        <v>7405269.3399999999</v>
      </c>
      <c r="H168" s="40">
        <f t="shared" si="97"/>
        <v>7048976.2699999996</v>
      </c>
      <c r="I168" s="40">
        <f t="shared" si="97"/>
        <v>5267506.67</v>
      </c>
      <c r="J168" s="40">
        <f t="shared" si="97"/>
        <v>356293.06999999954</v>
      </c>
    </row>
    <row r="169" spans="1:10" s="19" customFormat="1" x14ac:dyDescent="0.25">
      <c r="A169" s="42"/>
      <c r="B169" s="43">
        <v>33100</v>
      </c>
      <c r="C169" s="44" t="s">
        <v>145</v>
      </c>
      <c r="D169" s="45"/>
      <c r="E169" s="46">
        <f t="shared" ref="E169:J169" si="98">SUM(E170)</f>
        <v>500000</v>
      </c>
      <c r="F169" s="46">
        <f t="shared" si="98"/>
        <v>290000</v>
      </c>
      <c r="G169" s="46">
        <f t="shared" si="98"/>
        <v>790000</v>
      </c>
      <c r="H169" s="46">
        <f t="shared" si="98"/>
        <v>762111.85</v>
      </c>
      <c r="I169" s="46">
        <f t="shared" si="98"/>
        <v>449540.01</v>
      </c>
      <c r="J169" s="47">
        <f t="shared" si="98"/>
        <v>27888.150000000023</v>
      </c>
    </row>
    <row r="170" spans="1:10" s="19" customFormat="1" ht="30" x14ac:dyDescent="0.25">
      <c r="A170" s="48"/>
      <c r="B170" s="42"/>
      <c r="C170" s="49">
        <v>33101</v>
      </c>
      <c r="D170" s="50" t="s">
        <v>146</v>
      </c>
      <c r="E170" s="20">
        <v>500000</v>
      </c>
      <c r="F170" s="20">
        <v>290000</v>
      </c>
      <c r="G170" s="20">
        <f>E170+F170</f>
        <v>790000</v>
      </c>
      <c r="H170" s="20">
        <v>762111.85</v>
      </c>
      <c r="I170" s="20">
        <v>449540.01</v>
      </c>
      <c r="J170" s="35">
        <f t="shared" si="87"/>
        <v>27888.150000000023</v>
      </c>
    </row>
    <row r="171" spans="1:10" s="19" customFormat="1" x14ac:dyDescent="0.25">
      <c r="A171" s="42"/>
      <c r="B171" s="43">
        <v>33200</v>
      </c>
      <c r="C171" s="44" t="s">
        <v>147</v>
      </c>
      <c r="D171" s="45"/>
      <c r="E171" s="46">
        <f>SUM(E172)</f>
        <v>15000</v>
      </c>
      <c r="F171" s="46">
        <f>SUM(F172)</f>
        <v>463010</v>
      </c>
      <c r="G171" s="46">
        <f t="shared" ref="G171:J171" si="99">SUM(G172)</f>
        <v>478010</v>
      </c>
      <c r="H171" s="46">
        <f t="shared" si="99"/>
        <v>478010</v>
      </c>
      <c r="I171" s="46">
        <f t="shared" si="99"/>
        <v>274970</v>
      </c>
      <c r="J171" s="47">
        <f t="shared" si="99"/>
        <v>0</v>
      </c>
    </row>
    <row r="172" spans="1:10" s="19" customFormat="1" ht="30" x14ac:dyDescent="0.25">
      <c r="A172" s="48"/>
      <c r="B172" s="42"/>
      <c r="C172" s="49">
        <v>33201</v>
      </c>
      <c r="D172" s="50" t="s">
        <v>148</v>
      </c>
      <c r="E172" s="20">
        <v>15000</v>
      </c>
      <c r="F172" s="20">
        <v>463010</v>
      </c>
      <c r="G172" s="20">
        <f>E172+F172</f>
        <v>478010</v>
      </c>
      <c r="H172" s="20">
        <v>478010</v>
      </c>
      <c r="I172" s="20">
        <v>274970</v>
      </c>
      <c r="J172" s="35">
        <f t="shared" si="87"/>
        <v>0</v>
      </c>
    </row>
    <row r="173" spans="1:10" s="19" customFormat="1" x14ac:dyDescent="0.25">
      <c r="A173" s="42"/>
      <c r="B173" s="43">
        <v>33300</v>
      </c>
      <c r="C173" s="44" t="s">
        <v>149</v>
      </c>
      <c r="D173" s="45"/>
      <c r="E173" s="46">
        <f>SUM(E174)</f>
        <v>0</v>
      </c>
      <c r="F173" s="46">
        <f t="shared" ref="F173:J173" si="100">SUM(F174)</f>
        <v>1503657.69</v>
      </c>
      <c r="G173" s="46">
        <f t="shared" si="100"/>
        <v>1503657.69</v>
      </c>
      <c r="H173" s="46">
        <f t="shared" si="100"/>
        <v>1503656.61</v>
      </c>
      <c r="I173" s="46">
        <f t="shared" si="100"/>
        <v>1503656.61</v>
      </c>
      <c r="J173" s="46">
        <f t="shared" si="100"/>
        <v>1.0799999998416752</v>
      </c>
    </row>
    <row r="174" spans="1:10" s="19" customFormat="1" ht="30" x14ac:dyDescent="0.25">
      <c r="A174" s="48"/>
      <c r="B174" s="42"/>
      <c r="C174" s="63">
        <v>33302</v>
      </c>
      <c r="D174" s="62" t="s">
        <v>150</v>
      </c>
      <c r="E174" s="20"/>
      <c r="F174" s="20">
        <v>1503657.69</v>
      </c>
      <c r="G174" s="20">
        <f>E174+F174</f>
        <v>1503657.69</v>
      </c>
      <c r="H174" s="20">
        <v>1503656.61</v>
      </c>
      <c r="I174" s="20">
        <v>1503656.61</v>
      </c>
      <c r="J174" s="35">
        <f t="shared" si="87"/>
        <v>1.0799999998416752</v>
      </c>
    </row>
    <row r="175" spans="1:10" s="19" customFormat="1" hidden="1" x14ac:dyDescent="0.25">
      <c r="A175" s="42"/>
      <c r="B175" s="43">
        <v>33400</v>
      </c>
      <c r="C175" s="44" t="s">
        <v>151</v>
      </c>
      <c r="D175" s="45"/>
      <c r="E175" s="46">
        <f t="shared" ref="E175:J175" si="101">SUM(E176)</f>
        <v>0</v>
      </c>
      <c r="F175" s="46">
        <f t="shared" si="101"/>
        <v>0</v>
      </c>
      <c r="G175" s="46">
        <f t="shared" si="101"/>
        <v>0</v>
      </c>
      <c r="H175" s="46">
        <f t="shared" si="101"/>
        <v>0</v>
      </c>
      <c r="I175" s="46">
        <f t="shared" si="101"/>
        <v>0</v>
      </c>
      <c r="J175" s="46">
        <f t="shared" si="101"/>
        <v>0</v>
      </c>
    </row>
    <row r="176" spans="1:10" s="19" customFormat="1" hidden="1" x14ac:dyDescent="0.25">
      <c r="A176" s="48"/>
      <c r="B176" s="42"/>
      <c r="C176" s="49">
        <v>33401</v>
      </c>
      <c r="D176" s="50" t="s">
        <v>151</v>
      </c>
      <c r="E176" s="20"/>
      <c r="F176" s="20">
        <v>0</v>
      </c>
      <c r="G176" s="20">
        <f t="shared" ref="G176:G188" si="102">E176+F176</f>
        <v>0</v>
      </c>
      <c r="H176" s="20">
        <v>0</v>
      </c>
      <c r="I176" s="20">
        <v>0</v>
      </c>
      <c r="J176" s="35">
        <f t="shared" si="87"/>
        <v>0</v>
      </c>
    </row>
    <row r="177" spans="1:10" s="19" customFormat="1" x14ac:dyDescent="0.25">
      <c r="A177" s="42"/>
      <c r="B177" s="43">
        <v>33600</v>
      </c>
      <c r="C177" s="44" t="s">
        <v>152</v>
      </c>
      <c r="D177" s="45"/>
      <c r="E177" s="46">
        <f>SUM(E178:E180)</f>
        <v>441500</v>
      </c>
      <c r="F177" s="46">
        <f t="shared" ref="F177:J177" si="103">SUM(F178:F180)</f>
        <v>347960</v>
      </c>
      <c r="G177" s="46">
        <f t="shared" si="103"/>
        <v>789460</v>
      </c>
      <c r="H177" s="46">
        <f t="shared" si="103"/>
        <v>777129.63</v>
      </c>
      <c r="I177" s="46">
        <f t="shared" si="103"/>
        <v>774366.43</v>
      </c>
      <c r="J177" s="46">
        <f t="shared" si="103"/>
        <v>12330.369999999952</v>
      </c>
    </row>
    <row r="178" spans="1:10" s="19" customFormat="1" ht="30" x14ac:dyDescent="0.25">
      <c r="A178" s="48"/>
      <c r="B178" s="42"/>
      <c r="C178" s="49">
        <v>33601</v>
      </c>
      <c r="D178" s="50" t="s">
        <v>153</v>
      </c>
      <c r="E178" s="20"/>
      <c r="F178" s="20">
        <v>12000</v>
      </c>
      <c r="G178" s="20">
        <f>E178+F178</f>
        <v>12000</v>
      </c>
      <c r="H178" s="20">
        <v>10192.86</v>
      </c>
      <c r="I178" s="20">
        <v>10192.86</v>
      </c>
      <c r="J178" s="35">
        <f t="shared" si="87"/>
        <v>1807.1399999999994</v>
      </c>
    </row>
    <row r="179" spans="1:10" s="19" customFormat="1" x14ac:dyDescent="0.25">
      <c r="A179" s="48"/>
      <c r="B179" s="42"/>
      <c r="C179" s="49">
        <v>33602</v>
      </c>
      <c r="D179" s="50" t="s">
        <v>154</v>
      </c>
      <c r="E179" s="20">
        <v>38500</v>
      </c>
      <c r="F179" s="20">
        <v>33000</v>
      </c>
      <c r="G179" s="20">
        <f>E179+F179</f>
        <v>71500</v>
      </c>
      <c r="H179" s="20">
        <v>71427.59</v>
      </c>
      <c r="I179" s="20">
        <v>68664.39</v>
      </c>
      <c r="J179" s="35">
        <f t="shared" si="87"/>
        <v>72.410000000003492</v>
      </c>
    </row>
    <row r="180" spans="1:10" s="19" customFormat="1" x14ac:dyDescent="0.25">
      <c r="A180" s="48"/>
      <c r="B180" s="42"/>
      <c r="C180" s="49">
        <v>33604</v>
      </c>
      <c r="D180" s="50" t="s">
        <v>155</v>
      </c>
      <c r="E180" s="20">
        <v>403000</v>
      </c>
      <c r="F180" s="20">
        <v>302960</v>
      </c>
      <c r="G180" s="20">
        <f>E180+F180</f>
        <v>705960</v>
      </c>
      <c r="H180" s="20">
        <v>695509.18</v>
      </c>
      <c r="I180" s="20">
        <v>695509.18</v>
      </c>
      <c r="J180" s="35">
        <f t="shared" si="87"/>
        <v>10450.819999999949</v>
      </c>
    </row>
    <row r="181" spans="1:10" s="19" customFormat="1" x14ac:dyDescent="0.25">
      <c r="A181" s="42"/>
      <c r="B181" s="43">
        <v>33800</v>
      </c>
      <c r="C181" s="44" t="s">
        <v>156</v>
      </c>
      <c r="D181" s="45"/>
      <c r="E181" s="46">
        <f t="shared" ref="E181:J181" si="104">SUM(E182)</f>
        <v>2873145.65</v>
      </c>
      <c r="F181" s="46">
        <f t="shared" si="104"/>
        <v>970996</v>
      </c>
      <c r="G181" s="46">
        <f t="shared" si="104"/>
        <v>3844141.65</v>
      </c>
      <c r="H181" s="46">
        <f t="shared" si="104"/>
        <v>3528068.18</v>
      </c>
      <c r="I181" s="46">
        <f t="shared" si="104"/>
        <v>2264973.62</v>
      </c>
      <c r="J181" s="47">
        <f t="shared" si="104"/>
        <v>316073.46999999974</v>
      </c>
    </row>
    <row r="182" spans="1:10" s="19" customFormat="1" x14ac:dyDescent="0.25">
      <c r="A182" s="48"/>
      <c r="B182" s="42"/>
      <c r="C182" s="49">
        <v>33801</v>
      </c>
      <c r="D182" s="50" t="s">
        <v>157</v>
      </c>
      <c r="E182" s="20">
        <v>2873145.65</v>
      </c>
      <c r="F182" s="20">
        <v>970996</v>
      </c>
      <c r="G182" s="20">
        <f>E182+F182</f>
        <v>3844141.65</v>
      </c>
      <c r="H182" s="20">
        <v>3528068.18</v>
      </c>
      <c r="I182" s="20">
        <v>2264973.62</v>
      </c>
      <c r="J182" s="35">
        <f t="shared" si="87"/>
        <v>316073.46999999974</v>
      </c>
    </row>
    <row r="183" spans="1:10" s="19" customFormat="1" x14ac:dyDescent="0.25">
      <c r="A183" s="36">
        <v>34000</v>
      </c>
      <c r="B183" s="37" t="s">
        <v>158</v>
      </c>
      <c r="C183" s="38"/>
      <c r="D183" s="39"/>
      <c r="E183" s="40">
        <f t="shared" ref="E183:J183" si="105">SUM(E184,E187,E189,E191)</f>
        <v>360000</v>
      </c>
      <c r="F183" s="40">
        <f t="shared" si="105"/>
        <v>400000</v>
      </c>
      <c r="G183" s="40">
        <f t="shared" si="105"/>
        <v>760000</v>
      </c>
      <c r="H183" s="40">
        <f t="shared" si="105"/>
        <v>607991.01</v>
      </c>
      <c r="I183" s="40">
        <f t="shared" si="105"/>
        <v>559871.11</v>
      </c>
      <c r="J183" s="41">
        <f t="shared" si="105"/>
        <v>152008.99000000002</v>
      </c>
    </row>
    <row r="184" spans="1:10" s="19" customFormat="1" x14ac:dyDescent="0.25">
      <c r="A184" s="42"/>
      <c r="B184" s="43">
        <v>34100</v>
      </c>
      <c r="C184" s="44" t="s">
        <v>159</v>
      </c>
      <c r="D184" s="45"/>
      <c r="E184" s="46">
        <f t="shared" ref="E184:J184" si="106">SUM(E185:E186)</f>
        <v>0</v>
      </c>
      <c r="F184" s="46">
        <f t="shared" si="106"/>
        <v>40000</v>
      </c>
      <c r="G184" s="46">
        <f t="shared" si="106"/>
        <v>40000</v>
      </c>
      <c r="H184" s="46">
        <f t="shared" si="106"/>
        <v>36357.9</v>
      </c>
      <c r="I184" s="46">
        <f t="shared" si="106"/>
        <v>0</v>
      </c>
      <c r="J184" s="47">
        <f t="shared" si="106"/>
        <v>3642.0999999999985</v>
      </c>
    </row>
    <row r="185" spans="1:10" s="19" customFormat="1" ht="30" x14ac:dyDescent="0.25">
      <c r="A185" s="48"/>
      <c r="B185" s="42"/>
      <c r="C185" s="49">
        <v>34101</v>
      </c>
      <c r="D185" s="50" t="s">
        <v>160</v>
      </c>
      <c r="E185" s="20"/>
      <c r="F185" s="20">
        <v>40000</v>
      </c>
      <c r="G185" s="20">
        <f>E185+F185</f>
        <v>40000</v>
      </c>
      <c r="H185" s="20">
        <v>36357.9</v>
      </c>
      <c r="I185" s="20"/>
      <c r="J185" s="35">
        <f t="shared" si="87"/>
        <v>3642.0999999999985</v>
      </c>
    </row>
    <row r="186" spans="1:10" s="19" customFormat="1" ht="30" hidden="1" x14ac:dyDescent="0.25">
      <c r="A186" s="48"/>
      <c r="B186" s="42"/>
      <c r="C186" s="63">
        <v>34102</v>
      </c>
      <c r="D186" s="62" t="s">
        <v>161</v>
      </c>
      <c r="E186" s="20"/>
      <c r="F186" s="20">
        <v>0</v>
      </c>
      <c r="G186" s="20">
        <f>E186+F186</f>
        <v>0</v>
      </c>
      <c r="H186" s="20"/>
      <c r="I186" s="20"/>
      <c r="J186" s="35">
        <f t="shared" si="87"/>
        <v>0</v>
      </c>
    </row>
    <row r="187" spans="1:10" s="19" customFormat="1" hidden="1" x14ac:dyDescent="0.25">
      <c r="A187" s="42"/>
      <c r="B187" s="43">
        <v>34300</v>
      </c>
      <c r="C187" s="44" t="s">
        <v>162</v>
      </c>
      <c r="D187" s="45"/>
      <c r="E187" s="46">
        <f t="shared" ref="E187:J187" si="107">SUM(E188)</f>
        <v>0</v>
      </c>
      <c r="F187" s="46">
        <f t="shared" si="107"/>
        <v>0</v>
      </c>
      <c r="G187" s="46">
        <f t="shared" si="107"/>
        <v>0</v>
      </c>
      <c r="H187" s="46">
        <f t="shared" si="107"/>
        <v>0</v>
      </c>
      <c r="I187" s="46">
        <f t="shared" si="107"/>
        <v>0</v>
      </c>
      <c r="J187" s="46">
        <f t="shared" si="107"/>
        <v>0</v>
      </c>
    </row>
    <row r="188" spans="1:10" s="19" customFormat="1" hidden="1" x14ac:dyDescent="0.25">
      <c r="A188" s="48"/>
      <c r="B188" s="42"/>
      <c r="C188" s="49">
        <v>34302</v>
      </c>
      <c r="D188" s="50" t="s">
        <v>163</v>
      </c>
      <c r="E188" s="20"/>
      <c r="F188" s="20">
        <v>0</v>
      </c>
      <c r="G188" s="20">
        <f t="shared" si="102"/>
        <v>0</v>
      </c>
      <c r="H188" s="20">
        <v>0</v>
      </c>
      <c r="I188" s="20">
        <v>0</v>
      </c>
      <c r="J188" s="35">
        <f t="shared" si="87"/>
        <v>0</v>
      </c>
    </row>
    <row r="189" spans="1:10" s="19" customFormat="1" hidden="1" x14ac:dyDescent="0.25">
      <c r="A189" s="42"/>
      <c r="B189" s="43">
        <v>34400</v>
      </c>
      <c r="C189" s="44" t="s">
        <v>164</v>
      </c>
      <c r="D189" s="45"/>
      <c r="E189" s="46">
        <f t="shared" ref="E189:J189" si="108">SUM(E190)</f>
        <v>0</v>
      </c>
      <c r="F189" s="46">
        <f t="shared" si="108"/>
        <v>0</v>
      </c>
      <c r="G189" s="46">
        <f t="shared" si="108"/>
        <v>0</v>
      </c>
      <c r="H189" s="46">
        <f t="shared" si="108"/>
        <v>0</v>
      </c>
      <c r="I189" s="46">
        <f t="shared" si="108"/>
        <v>0</v>
      </c>
      <c r="J189" s="47">
        <f t="shared" si="108"/>
        <v>0</v>
      </c>
    </row>
    <row r="190" spans="1:10" s="19" customFormat="1" ht="30" hidden="1" x14ac:dyDescent="0.25">
      <c r="A190" s="48"/>
      <c r="B190" s="42"/>
      <c r="C190" s="49">
        <v>34401</v>
      </c>
      <c r="D190" s="50" t="s">
        <v>164</v>
      </c>
      <c r="E190" s="20"/>
      <c r="F190" s="20"/>
      <c r="G190" s="20">
        <f>E190+F190</f>
        <v>0</v>
      </c>
      <c r="H190" s="20"/>
      <c r="I190" s="20"/>
      <c r="J190" s="35">
        <f t="shared" si="87"/>
        <v>0</v>
      </c>
    </row>
    <row r="191" spans="1:10" s="19" customFormat="1" x14ac:dyDescent="0.25">
      <c r="A191" s="42"/>
      <c r="B191" s="43">
        <v>34500</v>
      </c>
      <c r="C191" s="44" t="s">
        <v>165</v>
      </c>
      <c r="D191" s="45"/>
      <c r="E191" s="46">
        <f t="shared" ref="E191:J191" si="109">SUM(E192)</f>
        <v>360000</v>
      </c>
      <c r="F191" s="46">
        <f t="shared" si="109"/>
        <v>360000</v>
      </c>
      <c r="G191" s="46">
        <f t="shared" si="109"/>
        <v>720000</v>
      </c>
      <c r="H191" s="46">
        <f t="shared" si="109"/>
        <v>571633.11</v>
      </c>
      <c r="I191" s="46">
        <f t="shared" si="109"/>
        <v>559871.11</v>
      </c>
      <c r="J191" s="47">
        <f t="shared" si="109"/>
        <v>148366.89000000001</v>
      </c>
    </row>
    <row r="192" spans="1:10" s="19" customFormat="1" x14ac:dyDescent="0.25">
      <c r="A192" s="48"/>
      <c r="B192" s="42"/>
      <c r="C192" s="49">
        <v>34501</v>
      </c>
      <c r="D192" s="50" t="s">
        <v>166</v>
      </c>
      <c r="E192" s="20">
        <v>360000</v>
      </c>
      <c r="F192" s="20">
        <v>360000</v>
      </c>
      <c r="G192" s="20">
        <f>E192+F192</f>
        <v>720000</v>
      </c>
      <c r="H192" s="20">
        <v>571633.11</v>
      </c>
      <c r="I192" s="20">
        <v>559871.11</v>
      </c>
      <c r="J192" s="35">
        <f t="shared" si="87"/>
        <v>148366.89000000001</v>
      </c>
    </row>
    <row r="193" spans="1:10" s="19" customFormat="1" x14ac:dyDescent="0.25">
      <c r="A193" s="36">
        <v>35000</v>
      </c>
      <c r="B193" s="37" t="s">
        <v>167</v>
      </c>
      <c r="C193" s="38"/>
      <c r="D193" s="39"/>
      <c r="E193" s="40">
        <f>SUM(E194,E196,E198,E200,E202,E204,E209,E213)</f>
        <v>6645285.54</v>
      </c>
      <c r="F193" s="40">
        <f>SUM(F194,F196,F198,F200,F202,F204,F209,F213)</f>
        <v>14010314.68</v>
      </c>
      <c r="G193" s="40">
        <f t="shared" ref="G193:J193" si="110">SUM(G194,G196,G198,G200,G202,G204,G209,G213)</f>
        <v>20655600.219999999</v>
      </c>
      <c r="H193" s="40">
        <f t="shared" si="110"/>
        <v>19591547.289999999</v>
      </c>
      <c r="I193" s="40">
        <f t="shared" si="110"/>
        <v>17282150.850000001</v>
      </c>
      <c r="J193" s="41">
        <f t="shared" si="110"/>
        <v>1064052.9300000004</v>
      </c>
    </row>
    <row r="194" spans="1:10" s="19" customFormat="1" x14ac:dyDescent="0.25">
      <c r="A194" s="42"/>
      <c r="B194" s="43">
        <v>35100</v>
      </c>
      <c r="C194" s="44" t="s">
        <v>168</v>
      </c>
      <c r="D194" s="45"/>
      <c r="E194" s="46">
        <f t="shared" ref="E194:J194" si="111">SUM(E195)</f>
        <v>459512.24</v>
      </c>
      <c r="F194" s="46">
        <f t="shared" si="111"/>
        <v>8704800.5199999996</v>
      </c>
      <c r="G194" s="46">
        <f t="shared" si="111"/>
        <v>9164312.7599999998</v>
      </c>
      <c r="H194" s="46">
        <f t="shared" si="111"/>
        <v>8794517.0299999993</v>
      </c>
      <c r="I194" s="46">
        <f t="shared" si="111"/>
        <v>8468242.6500000004</v>
      </c>
      <c r="J194" s="47">
        <f t="shared" si="111"/>
        <v>369795.73000000045</v>
      </c>
    </row>
    <row r="195" spans="1:10" s="19" customFormat="1" ht="30" x14ac:dyDescent="0.25">
      <c r="A195" s="48"/>
      <c r="B195" s="42"/>
      <c r="C195" s="49">
        <v>35101</v>
      </c>
      <c r="D195" s="50" t="s">
        <v>169</v>
      </c>
      <c r="E195" s="20">
        <v>459512.24</v>
      </c>
      <c r="F195" s="20">
        <v>8704800.5199999996</v>
      </c>
      <c r="G195" s="20">
        <f>E195+F195</f>
        <v>9164312.7599999998</v>
      </c>
      <c r="H195" s="20">
        <v>8794517.0299999993</v>
      </c>
      <c r="I195" s="20">
        <v>8468242.6500000004</v>
      </c>
      <c r="J195" s="35">
        <f t="shared" si="87"/>
        <v>369795.73000000045</v>
      </c>
    </row>
    <row r="196" spans="1:10" s="19" customFormat="1" x14ac:dyDescent="0.25">
      <c r="A196" s="42"/>
      <c r="B196" s="43">
        <v>35200</v>
      </c>
      <c r="C196" s="44" t="s">
        <v>170</v>
      </c>
      <c r="D196" s="45"/>
      <c r="E196" s="46">
        <f t="shared" ref="E196:J196" si="112">SUM(E197)</f>
        <v>131500</v>
      </c>
      <c r="F196" s="46">
        <f t="shared" si="112"/>
        <v>120836</v>
      </c>
      <c r="G196" s="46">
        <f t="shared" si="112"/>
        <v>252336</v>
      </c>
      <c r="H196" s="46">
        <f t="shared" si="112"/>
        <v>252271.65</v>
      </c>
      <c r="I196" s="46">
        <f t="shared" si="112"/>
        <v>243998.85</v>
      </c>
      <c r="J196" s="47">
        <f t="shared" si="112"/>
        <v>64.350000000005821</v>
      </c>
    </row>
    <row r="197" spans="1:10" s="19" customFormat="1" ht="45" x14ac:dyDescent="0.25">
      <c r="A197" s="48"/>
      <c r="B197" s="42"/>
      <c r="C197" s="49">
        <v>35201</v>
      </c>
      <c r="D197" s="50" t="s">
        <v>171</v>
      </c>
      <c r="E197" s="20">
        <v>131500</v>
      </c>
      <c r="F197" s="20">
        <v>120836</v>
      </c>
      <c r="G197" s="20">
        <f>E197+F197</f>
        <v>252336</v>
      </c>
      <c r="H197" s="20">
        <v>252271.65</v>
      </c>
      <c r="I197" s="20">
        <v>243998.85</v>
      </c>
      <c r="J197" s="35">
        <f t="shared" si="87"/>
        <v>64.350000000005821</v>
      </c>
    </row>
    <row r="198" spans="1:10" s="19" customFormat="1" x14ac:dyDescent="0.25">
      <c r="A198" s="42"/>
      <c r="B198" s="43">
        <v>35300</v>
      </c>
      <c r="C198" s="44" t="s">
        <v>172</v>
      </c>
      <c r="D198" s="45"/>
      <c r="E198" s="46">
        <f t="shared" ref="E198:J198" si="113">SUM(E199)</f>
        <v>729960</v>
      </c>
      <c r="F198" s="46">
        <f t="shared" si="113"/>
        <v>562000</v>
      </c>
      <c r="G198" s="46">
        <f t="shared" si="113"/>
        <v>1291960</v>
      </c>
      <c r="H198" s="46">
        <f t="shared" si="113"/>
        <v>1082158.93</v>
      </c>
      <c r="I198" s="46">
        <f t="shared" si="113"/>
        <v>1082158.93</v>
      </c>
      <c r="J198" s="47">
        <f t="shared" si="113"/>
        <v>209801.07000000007</v>
      </c>
    </row>
    <row r="199" spans="1:10" s="19" customFormat="1" ht="45" x14ac:dyDescent="0.25">
      <c r="A199" s="48"/>
      <c r="B199" s="42"/>
      <c r="C199" s="49">
        <v>35301</v>
      </c>
      <c r="D199" s="50" t="s">
        <v>172</v>
      </c>
      <c r="E199" s="20">
        <v>729960</v>
      </c>
      <c r="F199" s="20">
        <v>562000</v>
      </c>
      <c r="G199" s="20">
        <f>E199+F199</f>
        <v>1291960</v>
      </c>
      <c r="H199" s="20">
        <v>1082158.93</v>
      </c>
      <c r="I199" s="20">
        <v>1082158.93</v>
      </c>
      <c r="J199" s="35">
        <f t="shared" si="87"/>
        <v>209801.07000000007</v>
      </c>
    </row>
    <row r="200" spans="1:10" s="19" customFormat="1" x14ac:dyDescent="0.25">
      <c r="A200" s="42"/>
      <c r="B200" s="43">
        <v>35400</v>
      </c>
      <c r="C200" s="44" t="s">
        <v>173</v>
      </c>
      <c r="D200" s="45"/>
      <c r="E200" s="46">
        <f t="shared" ref="E200:J200" si="114">SUM(E201)</f>
        <v>5000</v>
      </c>
      <c r="F200" s="46">
        <f t="shared" si="114"/>
        <v>0</v>
      </c>
      <c r="G200" s="46">
        <f t="shared" si="114"/>
        <v>5000</v>
      </c>
      <c r="H200" s="46">
        <f t="shared" si="114"/>
        <v>0</v>
      </c>
      <c r="I200" s="46">
        <f t="shared" si="114"/>
        <v>0</v>
      </c>
      <c r="J200" s="47">
        <f t="shared" si="114"/>
        <v>5000</v>
      </c>
    </row>
    <row r="201" spans="1:10" s="19" customFormat="1" ht="45" x14ac:dyDescent="0.25">
      <c r="A201" s="48"/>
      <c r="B201" s="42"/>
      <c r="C201" s="49">
        <v>35401</v>
      </c>
      <c r="D201" s="50" t="s">
        <v>173</v>
      </c>
      <c r="E201" s="20">
        <v>5000</v>
      </c>
      <c r="F201" s="20">
        <v>0</v>
      </c>
      <c r="G201" s="20">
        <f>E201+F201</f>
        <v>5000</v>
      </c>
      <c r="H201" s="20"/>
      <c r="I201" s="20"/>
      <c r="J201" s="35">
        <f t="shared" si="87"/>
        <v>5000</v>
      </c>
    </row>
    <row r="202" spans="1:10" s="19" customFormat="1" x14ac:dyDescent="0.25">
      <c r="A202" s="42"/>
      <c r="B202" s="43">
        <v>35500</v>
      </c>
      <c r="C202" s="44" t="s">
        <v>174</v>
      </c>
      <c r="D202" s="45"/>
      <c r="E202" s="46">
        <f t="shared" ref="E202:J202" si="115">SUM(E203)</f>
        <v>250000</v>
      </c>
      <c r="F202" s="46">
        <f t="shared" si="115"/>
        <v>326140</v>
      </c>
      <c r="G202" s="46">
        <f t="shared" si="115"/>
        <v>576140</v>
      </c>
      <c r="H202" s="46">
        <f t="shared" si="115"/>
        <v>576124.07999999996</v>
      </c>
      <c r="I202" s="46">
        <f t="shared" si="115"/>
        <v>562811.92000000004</v>
      </c>
      <c r="J202" s="47">
        <f t="shared" si="115"/>
        <v>15.92000000004191</v>
      </c>
    </row>
    <row r="203" spans="1:10" s="19" customFormat="1" ht="30" x14ac:dyDescent="0.25">
      <c r="A203" s="48"/>
      <c r="B203" s="42"/>
      <c r="C203" s="49">
        <v>35501</v>
      </c>
      <c r="D203" s="50" t="s">
        <v>174</v>
      </c>
      <c r="E203" s="20">
        <v>250000</v>
      </c>
      <c r="F203" s="20">
        <v>326140</v>
      </c>
      <c r="G203" s="20">
        <f>E203+F203</f>
        <v>576140</v>
      </c>
      <c r="H203" s="20">
        <v>576124.07999999996</v>
      </c>
      <c r="I203" s="20">
        <v>562811.92000000004</v>
      </c>
      <c r="J203" s="35">
        <f t="shared" si="87"/>
        <v>15.92000000004191</v>
      </c>
    </row>
    <row r="204" spans="1:10" s="19" customFormat="1" x14ac:dyDescent="0.25">
      <c r="A204" s="42"/>
      <c r="B204" s="43">
        <v>35700</v>
      </c>
      <c r="C204" s="44" t="s">
        <v>175</v>
      </c>
      <c r="D204" s="45"/>
      <c r="E204" s="46">
        <f t="shared" ref="E204:J204" si="116">SUM(E205:E208)</f>
        <v>3661177.3</v>
      </c>
      <c r="F204" s="46">
        <f t="shared" si="116"/>
        <v>2782605.8</v>
      </c>
      <c r="G204" s="46">
        <f t="shared" si="116"/>
        <v>6443783.0999999996</v>
      </c>
      <c r="H204" s="46">
        <f t="shared" si="116"/>
        <v>6341499.8499999996</v>
      </c>
      <c r="I204" s="46">
        <f t="shared" si="116"/>
        <v>4893082.5100000007</v>
      </c>
      <c r="J204" s="47">
        <f t="shared" si="116"/>
        <v>102283.24999999985</v>
      </c>
    </row>
    <row r="205" spans="1:10" s="19" customFormat="1" ht="45" x14ac:dyDescent="0.25">
      <c r="A205" s="48"/>
      <c r="B205" s="42"/>
      <c r="C205" s="49">
        <v>35704</v>
      </c>
      <c r="D205" s="50" t="s">
        <v>176</v>
      </c>
      <c r="E205" s="20">
        <v>435600</v>
      </c>
      <c r="F205" s="20">
        <v>1330006.8</v>
      </c>
      <c r="G205" s="20">
        <f>E205+F205</f>
        <v>1765606.8</v>
      </c>
      <c r="H205" s="20">
        <v>1761047.88</v>
      </c>
      <c r="I205" s="20">
        <v>1133460.78</v>
      </c>
      <c r="J205" s="35">
        <f t="shared" si="87"/>
        <v>4558.9200000001583</v>
      </c>
    </row>
    <row r="206" spans="1:10" s="19" customFormat="1" ht="45" x14ac:dyDescent="0.25">
      <c r="A206" s="48"/>
      <c r="B206" s="42"/>
      <c r="C206" s="49">
        <v>35705</v>
      </c>
      <c r="D206" s="50" t="s">
        <v>177</v>
      </c>
      <c r="E206" s="20">
        <v>2652017.2999999998</v>
      </c>
      <c r="F206" s="20">
        <v>543380</v>
      </c>
      <c r="G206" s="20">
        <f>E206+F206</f>
        <v>3195397.3</v>
      </c>
      <c r="H206" s="20">
        <v>3186900.37</v>
      </c>
      <c r="I206" s="20">
        <v>2742432.37</v>
      </c>
      <c r="J206" s="35">
        <f t="shared" si="87"/>
        <v>8496.929999999702</v>
      </c>
    </row>
    <row r="207" spans="1:10" s="19" customFormat="1" ht="45" x14ac:dyDescent="0.25">
      <c r="A207" s="48"/>
      <c r="B207" s="42"/>
      <c r="C207" s="49">
        <v>35706</v>
      </c>
      <c r="D207" s="50" t="s">
        <v>178</v>
      </c>
      <c r="E207" s="20">
        <v>405000</v>
      </c>
      <c r="F207" s="20">
        <v>909219</v>
      </c>
      <c r="G207" s="20">
        <f t="shared" ref="G207:G208" si="117">E207+F207</f>
        <v>1314219</v>
      </c>
      <c r="H207" s="20">
        <v>1258400.26</v>
      </c>
      <c r="I207" s="20">
        <v>900842.54</v>
      </c>
      <c r="J207" s="35">
        <f t="shared" si="87"/>
        <v>55818.739999999991</v>
      </c>
    </row>
    <row r="208" spans="1:10" s="19" customFormat="1" ht="30" x14ac:dyDescent="0.25">
      <c r="A208" s="48"/>
      <c r="B208" s="42"/>
      <c r="C208" s="49">
        <v>35708</v>
      </c>
      <c r="D208" s="50" t="s">
        <v>179</v>
      </c>
      <c r="E208" s="20">
        <v>168560</v>
      </c>
      <c r="F208" s="20">
        <v>0</v>
      </c>
      <c r="G208" s="20">
        <f t="shared" si="117"/>
        <v>168560</v>
      </c>
      <c r="H208" s="20">
        <v>135151.34</v>
      </c>
      <c r="I208" s="20">
        <v>116346.82</v>
      </c>
      <c r="J208" s="35">
        <f t="shared" si="87"/>
        <v>33408.660000000003</v>
      </c>
    </row>
    <row r="209" spans="1:10" s="19" customFormat="1" x14ac:dyDescent="0.25">
      <c r="A209" s="42"/>
      <c r="B209" s="43">
        <v>35800</v>
      </c>
      <c r="C209" s="44" t="s">
        <v>180</v>
      </c>
      <c r="D209" s="45"/>
      <c r="E209" s="46">
        <f>SUM(E210:E212)</f>
        <v>1178136</v>
      </c>
      <c r="F209" s="46">
        <f t="shared" ref="F209:J209" si="118">SUM(F210:F212)</f>
        <v>1438932.3599999999</v>
      </c>
      <c r="G209" s="46">
        <f t="shared" si="118"/>
        <v>2617068.36</v>
      </c>
      <c r="H209" s="46">
        <f t="shared" si="118"/>
        <v>2241513.9699999997</v>
      </c>
      <c r="I209" s="46">
        <f t="shared" si="118"/>
        <v>1765794.19</v>
      </c>
      <c r="J209" s="47">
        <f t="shared" si="118"/>
        <v>375554.38999999996</v>
      </c>
    </row>
    <row r="210" spans="1:10" s="19" customFormat="1" x14ac:dyDescent="0.25">
      <c r="A210" s="48"/>
      <c r="B210" s="42"/>
      <c r="C210" s="49">
        <v>35801</v>
      </c>
      <c r="D210" s="50" t="s">
        <v>181</v>
      </c>
      <c r="E210" s="20">
        <v>320160</v>
      </c>
      <c r="F210" s="20">
        <v>424304</v>
      </c>
      <c r="G210" s="20">
        <f t="shared" ref="G210:G212" si="119">E210+F210</f>
        <v>744464</v>
      </c>
      <c r="H210" s="20">
        <v>479473.69</v>
      </c>
      <c r="I210" s="20">
        <v>333746.78000000003</v>
      </c>
      <c r="J210" s="35">
        <f t="shared" si="87"/>
        <v>264990.31</v>
      </c>
    </row>
    <row r="211" spans="1:10" s="19" customFormat="1" x14ac:dyDescent="0.25">
      <c r="A211" s="48"/>
      <c r="B211" s="42"/>
      <c r="C211" s="49">
        <v>35802</v>
      </c>
      <c r="D211" s="50" t="s">
        <v>182</v>
      </c>
      <c r="E211" s="20"/>
      <c r="F211" s="20">
        <v>6000</v>
      </c>
      <c r="G211" s="20">
        <f t="shared" si="119"/>
        <v>6000</v>
      </c>
      <c r="H211" s="20">
        <v>5864.4</v>
      </c>
      <c r="I211" s="20">
        <v>5864.4</v>
      </c>
      <c r="J211" s="35">
        <f t="shared" si="87"/>
        <v>135.60000000000036</v>
      </c>
    </row>
    <row r="212" spans="1:10" s="19" customFormat="1" ht="30" x14ac:dyDescent="0.25">
      <c r="A212" s="48"/>
      <c r="B212" s="42"/>
      <c r="C212" s="49">
        <v>35804</v>
      </c>
      <c r="D212" s="50" t="s">
        <v>183</v>
      </c>
      <c r="E212" s="20">
        <v>857976</v>
      </c>
      <c r="F212" s="20">
        <v>1008628.36</v>
      </c>
      <c r="G212" s="20">
        <f t="shared" si="119"/>
        <v>1866604.3599999999</v>
      </c>
      <c r="H212" s="20">
        <v>1756175.88</v>
      </c>
      <c r="I212" s="20">
        <v>1426183.01</v>
      </c>
      <c r="J212" s="35">
        <f t="shared" si="87"/>
        <v>110428.47999999998</v>
      </c>
    </row>
    <row r="213" spans="1:10" s="19" customFormat="1" x14ac:dyDescent="0.25">
      <c r="A213" s="42"/>
      <c r="B213" s="43">
        <v>35900</v>
      </c>
      <c r="C213" s="44" t="s">
        <v>184</v>
      </c>
      <c r="D213" s="45"/>
      <c r="E213" s="46">
        <f t="shared" ref="E213:J213" si="120">SUM(E214:E215)</f>
        <v>230000</v>
      </c>
      <c r="F213" s="46">
        <f t="shared" si="120"/>
        <v>75000</v>
      </c>
      <c r="G213" s="46">
        <f t="shared" si="120"/>
        <v>305000</v>
      </c>
      <c r="H213" s="46">
        <f t="shared" si="120"/>
        <v>303461.77999999997</v>
      </c>
      <c r="I213" s="46">
        <f t="shared" si="120"/>
        <v>266061.8</v>
      </c>
      <c r="J213" s="47">
        <f t="shared" si="120"/>
        <v>1538.2200000000157</v>
      </c>
    </row>
    <row r="214" spans="1:10" s="19" customFormat="1" x14ac:dyDescent="0.25">
      <c r="A214" s="48"/>
      <c r="B214" s="42"/>
      <c r="C214" s="49">
        <v>35901</v>
      </c>
      <c r="D214" s="50" t="s">
        <v>185</v>
      </c>
      <c r="E214" s="20">
        <v>50000</v>
      </c>
      <c r="F214" s="20">
        <v>50000</v>
      </c>
      <c r="G214" s="20">
        <f t="shared" ref="G214:G215" si="121">E214+F214</f>
        <v>100000</v>
      </c>
      <c r="H214" s="20">
        <v>98757.2</v>
      </c>
      <c r="I214" s="20">
        <v>81357.2</v>
      </c>
      <c r="J214" s="35">
        <f t="shared" si="87"/>
        <v>1242.8000000000029</v>
      </c>
    </row>
    <row r="215" spans="1:10" s="19" customFormat="1" x14ac:dyDescent="0.25">
      <c r="A215" s="48"/>
      <c r="B215" s="42"/>
      <c r="C215" s="49">
        <v>35902</v>
      </c>
      <c r="D215" s="50" t="s">
        <v>186</v>
      </c>
      <c r="E215" s="20">
        <v>180000</v>
      </c>
      <c r="F215" s="20">
        <v>25000</v>
      </c>
      <c r="G215" s="20">
        <f t="shared" si="121"/>
        <v>205000</v>
      </c>
      <c r="H215" s="20">
        <v>204704.58</v>
      </c>
      <c r="I215" s="65">
        <v>184704.6</v>
      </c>
      <c r="J215" s="35">
        <f t="shared" si="87"/>
        <v>295.42000000001281</v>
      </c>
    </row>
    <row r="216" spans="1:10" s="19" customFormat="1" hidden="1" x14ac:dyDescent="0.25">
      <c r="A216" s="36">
        <v>36000</v>
      </c>
      <c r="B216" s="37" t="s">
        <v>187</v>
      </c>
      <c r="C216" s="38"/>
      <c r="D216" s="39"/>
      <c r="E216" s="40">
        <f t="shared" ref="E216:J217" si="122">SUM(E217)</f>
        <v>0</v>
      </c>
      <c r="F216" s="40">
        <f t="shared" si="122"/>
        <v>0</v>
      </c>
      <c r="G216" s="40">
        <f t="shared" si="122"/>
        <v>0</v>
      </c>
      <c r="H216" s="40">
        <f t="shared" si="122"/>
        <v>0</v>
      </c>
      <c r="I216" s="40">
        <f t="shared" si="122"/>
        <v>0</v>
      </c>
      <c r="J216" s="41">
        <f t="shared" si="122"/>
        <v>0</v>
      </c>
    </row>
    <row r="217" spans="1:10" s="19" customFormat="1" hidden="1" x14ac:dyDescent="0.25">
      <c r="A217" s="42"/>
      <c r="B217" s="43">
        <v>36100</v>
      </c>
      <c r="C217" s="44" t="s">
        <v>188</v>
      </c>
      <c r="D217" s="45"/>
      <c r="E217" s="46">
        <f t="shared" si="122"/>
        <v>0</v>
      </c>
      <c r="F217" s="46">
        <f t="shared" si="122"/>
        <v>0</v>
      </c>
      <c r="G217" s="46">
        <f t="shared" si="122"/>
        <v>0</v>
      </c>
      <c r="H217" s="46">
        <f t="shared" si="122"/>
        <v>0</v>
      </c>
      <c r="I217" s="46">
        <f t="shared" si="122"/>
        <v>0</v>
      </c>
      <c r="J217" s="47">
        <f t="shared" si="122"/>
        <v>0</v>
      </c>
    </row>
    <row r="218" spans="1:10" s="19" customFormat="1" hidden="1" x14ac:dyDescent="0.25">
      <c r="A218" s="48"/>
      <c r="B218" s="42"/>
      <c r="C218" s="49">
        <v>36101</v>
      </c>
      <c r="D218" s="50" t="s">
        <v>189</v>
      </c>
      <c r="E218" s="20"/>
      <c r="F218" s="20">
        <v>0</v>
      </c>
      <c r="G218" s="20">
        <f>E218+F218</f>
        <v>0</v>
      </c>
      <c r="H218" s="20"/>
      <c r="I218" s="20"/>
      <c r="J218" s="35">
        <f>G218-H218</f>
        <v>0</v>
      </c>
    </row>
    <row r="219" spans="1:10" s="19" customFormat="1" x14ac:dyDescent="0.25">
      <c r="A219" s="36">
        <v>37000</v>
      </c>
      <c r="B219" s="37" t="s">
        <v>190</v>
      </c>
      <c r="C219" s="38"/>
      <c r="D219" s="39"/>
      <c r="E219" s="40">
        <f>SUM(E220,E225,E231)</f>
        <v>365000</v>
      </c>
      <c r="F219" s="40">
        <f t="shared" ref="F219:J219" si="123">SUM(F220,F222,F225,F228,F231)</f>
        <v>781358</v>
      </c>
      <c r="G219" s="40">
        <f t="shared" si="123"/>
        <v>1146358</v>
      </c>
      <c r="H219" s="40">
        <f t="shared" si="123"/>
        <v>1025983.04</v>
      </c>
      <c r="I219" s="40">
        <f t="shared" si="123"/>
        <v>991070.62000000011</v>
      </c>
      <c r="J219" s="41">
        <f t="shared" si="123"/>
        <v>120374.95999999999</v>
      </c>
    </row>
    <row r="220" spans="1:10" s="19" customFormat="1" x14ac:dyDescent="0.25">
      <c r="A220" s="42"/>
      <c r="B220" s="43">
        <v>37100</v>
      </c>
      <c r="C220" s="44" t="s">
        <v>191</v>
      </c>
      <c r="D220" s="45"/>
      <c r="E220" s="46">
        <f t="shared" ref="E220:J220" si="124">SUM(E221)</f>
        <v>35000</v>
      </c>
      <c r="F220" s="46">
        <f t="shared" si="124"/>
        <v>87155</v>
      </c>
      <c r="G220" s="46">
        <f t="shared" si="124"/>
        <v>122155</v>
      </c>
      <c r="H220" s="46">
        <f t="shared" si="124"/>
        <v>111766.81</v>
      </c>
      <c r="I220" s="46">
        <f t="shared" si="124"/>
        <v>85956.39</v>
      </c>
      <c r="J220" s="47">
        <f t="shared" si="124"/>
        <v>10388.190000000002</v>
      </c>
    </row>
    <row r="221" spans="1:10" s="19" customFormat="1" x14ac:dyDescent="0.25">
      <c r="A221" s="48"/>
      <c r="B221" s="42"/>
      <c r="C221" s="49">
        <v>37101</v>
      </c>
      <c r="D221" s="50" t="s">
        <v>191</v>
      </c>
      <c r="E221" s="20">
        <v>35000</v>
      </c>
      <c r="F221" s="20">
        <v>87155</v>
      </c>
      <c r="G221" s="20">
        <f>E221+F221</f>
        <v>122155</v>
      </c>
      <c r="H221" s="20">
        <v>111766.81</v>
      </c>
      <c r="I221" s="20">
        <v>85956.39</v>
      </c>
      <c r="J221" s="35">
        <f>G221-H221</f>
        <v>10388.190000000002</v>
      </c>
    </row>
    <row r="222" spans="1:10" s="19" customFormat="1" hidden="1" x14ac:dyDescent="0.25">
      <c r="A222" s="42"/>
      <c r="B222" s="43">
        <v>37200</v>
      </c>
      <c r="C222" s="44" t="s">
        <v>192</v>
      </c>
      <c r="D222" s="45"/>
      <c r="E222" s="46">
        <f t="shared" ref="E222:J222" si="125">SUM(E223:E224)</f>
        <v>0</v>
      </c>
      <c r="F222" s="46">
        <f t="shared" si="125"/>
        <v>0</v>
      </c>
      <c r="G222" s="46">
        <f t="shared" si="125"/>
        <v>0</v>
      </c>
      <c r="H222" s="46">
        <f t="shared" si="125"/>
        <v>0</v>
      </c>
      <c r="I222" s="46">
        <f t="shared" si="125"/>
        <v>0</v>
      </c>
      <c r="J222" s="47">
        <f t="shared" si="125"/>
        <v>0</v>
      </c>
    </row>
    <row r="223" spans="1:10" s="19" customFormat="1" hidden="1" x14ac:dyDescent="0.25">
      <c r="A223" s="48"/>
      <c r="B223" s="42"/>
      <c r="C223" s="49">
        <v>37201</v>
      </c>
      <c r="D223" s="50" t="s">
        <v>192</v>
      </c>
      <c r="E223" s="20"/>
      <c r="F223" s="20">
        <v>0</v>
      </c>
      <c r="G223" s="20">
        <f>E223+F223</f>
        <v>0</v>
      </c>
      <c r="H223" s="20"/>
      <c r="I223" s="20"/>
      <c r="J223" s="35">
        <f>G223-H223</f>
        <v>0</v>
      </c>
    </row>
    <row r="224" spans="1:10" s="19" customFormat="1" hidden="1" x14ac:dyDescent="0.25">
      <c r="A224" s="48"/>
      <c r="B224" s="42"/>
      <c r="C224" s="49">
        <v>37202</v>
      </c>
      <c r="D224" s="50" t="s">
        <v>193</v>
      </c>
      <c r="E224" s="20"/>
      <c r="F224" s="20">
        <v>0</v>
      </c>
      <c r="G224" s="20">
        <f>E224+F224</f>
        <v>0</v>
      </c>
      <c r="H224" s="20"/>
      <c r="I224" s="20"/>
      <c r="J224" s="35">
        <f>G224-H224</f>
        <v>0</v>
      </c>
    </row>
    <row r="225" spans="1:10" s="19" customFormat="1" x14ac:dyDescent="0.25">
      <c r="A225" s="42"/>
      <c r="B225" s="43">
        <v>37500</v>
      </c>
      <c r="C225" s="44" t="s">
        <v>194</v>
      </c>
      <c r="D225" s="45"/>
      <c r="E225" s="46">
        <f t="shared" ref="E225:J225" si="126">SUM(E226:E227)</f>
        <v>290000</v>
      </c>
      <c r="F225" s="46">
        <f t="shared" si="126"/>
        <v>490663</v>
      </c>
      <c r="G225" s="46">
        <f t="shared" si="126"/>
        <v>780663</v>
      </c>
      <c r="H225" s="46">
        <f t="shared" si="126"/>
        <v>743603.92</v>
      </c>
      <c r="I225" s="46">
        <f t="shared" si="126"/>
        <v>743603.92</v>
      </c>
      <c r="J225" s="47">
        <f t="shared" si="126"/>
        <v>37059.079999999987</v>
      </c>
    </row>
    <row r="226" spans="1:10" s="19" customFormat="1" x14ac:dyDescent="0.25">
      <c r="A226" s="48"/>
      <c r="B226" s="42"/>
      <c r="C226" s="49">
        <v>37501</v>
      </c>
      <c r="D226" s="50" t="s">
        <v>194</v>
      </c>
      <c r="E226" s="20">
        <v>250000</v>
      </c>
      <c r="F226" s="20">
        <v>309986</v>
      </c>
      <c r="G226" s="20">
        <f t="shared" ref="G226:G227" si="127">E226+F226</f>
        <v>559986</v>
      </c>
      <c r="H226" s="20">
        <v>550000.01</v>
      </c>
      <c r="I226" s="20">
        <v>550000.01</v>
      </c>
      <c r="J226" s="35">
        <f>G226-H226</f>
        <v>9985.9899999999907</v>
      </c>
    </row>
    <row r="227" spans="1:10" s="19" customFormat="1" x14ac:dyDescent="0.25">
      <c r="A227" s="48"/>
      <c r="B227" s="42"/>
      <c r="C227" s="49">
        <v>37502</v>
      </c>
      <c r="D227" s="50" t="s">
        <v>195</v>
      </c>
      <c r="E227" s="20">
        <v>40000</v>
      </c>
      <c r="F227" s="20">
        <v>180677</v>
      </c>
      <c r="G227" s="20">
        <f t="shared" si="127"/>
        <v>220677</v>
      </c>
      <c r="H227" s="20">
        <v>193603.91</v>
      </c>
      <c r="I227" s="20">
        <v>193603.91</v>
      </c>
      <c r="J227" s="35">
        <f>G227-H227</f>
        <v>27073.089999999997</v>
      </c>
    </row>
    <row r="228" spans="1:10" s="19" customFormat="1" hidden="1" x14ac:dyDescent="0.25">
      <c r="A228" s="42"/>
      <c r="B228" s="43">
        <v>37600</v>
      </c>
      <c r="C228" s="44" t="s">
        <v>196</v>
      </c>
      <c r="D228" s="45"/>
      <c r="E228" s="46">
        <f t="shared" ref="E228:J228" si="128">SUM(E229:E230)</f>
        <v>0</v>
      </c>
      <c r="F228" s="46">
        <f t="shared" si="128"/>
        <v>0</v>
      </c>
      <c r="G228" s="46">
        <f t="shared" si="128"/>
        <v>0</v>
      </c>
      <c r="H228" s="46">
        <f t="shared" si="128"/>
        <v>0</v>
      </c>
      <c r="I228" s="46">
        <f t="shared" si="128"/>
        <v>0</v>
      </c>
      <c r="J228" s="47">
        <f t="shared" si="128"/>
        <v>0</v>
      </c>
    </row>
    <row r="229" spans="1:10" s="19" customFormat="1" hidden="1" x14ac:dyDescent="0.25">
      <c r="A229" s="48"/>
      <c r="B229" s="42"/>
      <c r="C229" s="49">
        <v>37601</v>
      </c>
      <c r="D229" s="50" t="s">
        <v>196</v>
      </c>
      <c r="E229" s="20"/>
      <c r="F229" s="20">
        <v>0</v>
      </c>
      <c r="G229" s="20">
        <f>E229+F229</f>
        <v>0</v>
      </c>
      <c r="H229" s="20">
        <v>0</v>
      </c>
      <c r="I229" s="20">
        <v>0</v>
      </c>
      <c r="J229" s="35">
        <f>G229-H229</f>
        <v>0</v>
      </c>
    </row>
    <row r="230" spans="1:10" s="19" customFormat="1" hidden="1" x14ac:dyDescent="0.25">
      <c r="A230" s="48"/>
      <c r="B230" s="42"/>
      <c r="C230" s="63">
        <v>37602</v>
      </c>
      <c r="D230" s="62" t="s">
        <v>197</v>
      </c>
      <c r="E230" s="20"/>
      <c r="F230" s="20">
        <v>0</v>
      </c>
      <c r="G230" s="20">
        <f>E230+F230</f>
        <v>0</v>
      </c>
      <c r="H230" s="20">
        <v>0</v>
      </c>
      <c r="I230" s="20">
        <v>0</v>
      </c>
      <c r="J230" s="35">
        <f>G230-H230</f>
        <v>0</v>
      </c>
    </row>
    <row r="231" spans="1:10" s="19" customFormat="1" x14ac:dyDescent="0.25">
      <c r="A231" s="42"/>
      <c r="B231" s="43">
        <v>37900</v>
      </c>
      <c r="C231" s="44" t="s">
        <v>198</v>
      </c>
      <c r="D231" s="45"/>
      <c r="E231" s="46">
        <f>SUM(E232:E232)</f>
        <v>40000</v>
      </c>
      <c r="F231" s="46">
        <f>SUM(F232:F232)</f>
        <v>203540</v>
      </c>
      <c r="G231" s="46">
        <f t="shared" ref="G231:J231" si="129">SUM(G232:G233)</f>
        <v>243540</v>
      </c>
      <c r="H231" s="46">
        <f t="shared" si="129"/>
        <v>170612.31</v>
      </c>
      <c r="I231" s="46">
        <f t="shared" si="129"/>
        <v>161510.31</v>
      </c>
      <c r="J231" s="47">
        <f t="shared" si="129"/>
        <v>72927.69</v>
      </c>
    </row>
    <row r="232" spans="1:10" s="19" customFormat="1" x14ac:dyDescent="0.25">
      <c r="A232" s="48"/>
      <c r="B232" s="42"/>
      <c r="C232" s="49">
        <v>37902</v>
      </c>
      <c r="D232" s="50" t="s">
        <v>199</v>
      </c>
      <c r="E232" s="20">
        <v>40000</v>
      </c>
      <c r="F232" s="20">
        <v>203540</v>
      </c>
      <c r="G232" s="20">
        <f>E232+F232</f>
        <v>243540</v>
      </c>
      <c r="H232" s="20">
        <v>170612.31</v>
      </c>
      <c r="I232" s="20">
        <v>161510.31</v>
      </c>
      <c r="J232" s="35">
        <f>G232-H232</f>
        <v>72927.69</v>
      </c>
    </row>
    <row r="233" spans="1:10" s="19" customFormat="1" hidden="1" x14ac:dyDescent="0.25">
      <c r="A233" s="48"/>
      <c r="B233" s="42"/>
      <c r="C233" s="49">
        <v>37903</v>
      </c>
      <c r="D233" s="50" t="s">
        <v>200</v>
      </c>
      <c r="E233" s="20"/>
      <c r="F233" s="20">
        <v>0</v>
      </c>
      <c r="G233" s="20">
        <f>E233+F233</f>
        <v>0</v>
      </c>
      <c r="H233" s="20"/>
      <c r="I233" s="20"/>
      <c r="J233" s="35">
        <f>G233-H233</f>
        <v>0</v>
      </c>
    </row>
    <row r="234" spans="1:10" s="19" customFormat="1" x14ac:dyDescent="0.25">
      <c r="A234" s="36">
        <v>38000</v>
      </c>
      <c r="B234" s="37" t="s">
        <v>201</v>
      </c>
      <c r="C234" s="38"/>
      <c r="D234" s="39"/>
      <c r="E234" s="40">
        <f t="shared" ref="E234:J234" si="130">SUM(E235)</f>
        <v>200000</v>
      </c>
      <c r="F234" s="40">
        <f t="shared" si="130"/>
        <v>250000</v>
      </c>
      <c r="G234" s="40">
        <f t="shared" si="130"/>
        <v>450000</v>
      </c>
      <c r="H234" s="40">
        <f t="shared" si="130"/>
        <v>447580.01</v>
      </c>
      <c r="I234" s="40">
        <f t="shared" si="130"/>
        <v>447580.01</v>
      </c>
      <c r="J234" s="41">
        <f t="shared" si="130"/>
        <v>2419.9899999999907</v>
      </c>
    </row>
    <row r="235" spans="1:10" s="19" customFormat="1" x14ac:dyDescent="0.25">
      <c r="A235" s="42"/>
      <c r="B235" s="43">
        <v>38500</v>
      </c>
      <c r="C235" s="44" t="s">
        <v>202</v>
      </c>
      <c r="D235" s="45"/>
      <c r="E235" s="46">
        <f>SUM(E236:E236)</f>
        <v>200000</v>
      </c>
      <c r="F235" s="46">
        <f>SUM(F236:F236)</f>
        <v>250000</v>
      </c>
      <c r="G235" s="46">
        <f t="shared" ref="G235:J235" si="131">SUM(G236:G237)</f>
        <v>450000</v>
      </c>
      <c r="H235" s="46">
        <f t="shared" si="131"/>
        <v>447580.01</v>
      </c>
      <c r="I235" s="46">
        <f t="shared" si="131"/>
        <v>447580.01</v>
      </c>
      <c r="J235" s="47">
        <f t="shared" si="131"/>
        <v>2419.9899999999907</v>
      </c>
    </row>
    <row r="236" spans="1:10" s="19" customFormat="1" x14ac:dyDescent="0.25">
      <c r="A236" s="48"/>
      <c r="B236" s="42"/>
      <c r="C236" s="49">
        <v>38501</v>
      </c>
      <c r="D236" s="50" t="s">
        <v>203</v>
      </c>
      <c r="E236" s="20">
        <v>200000</v>
      </c>
      <c r="F236" s="20">
        <v>250000</v>
      </c>
      <c r="G236" s="20">
        <f>E236+F236</f>
        <v>450000</v>
      </c>
      <c r="H236" s="20">
        <v>447580.01</v>
      </c>
      <c r="I236" s="20">
        <v>447580.01</v>
      </c>
      <c r="J236" s="35">
        <f>G236-H236</f>
        <v>2419.9899999999907</v>
      </c>
    </row>
    <row r="237" spans="1:10" s="19" customFormat="1" hidden="1" x14ac:dyDescent="0.25">
      <c r="A237" s="48"/>
      <c r="B237" s="42"/>
      <c r="C237" s="49">
        <v>38503</v>
      </c>
      <c r="D237" s="50" t="s">
        <v>202</v>
      </c>
      <c r="E237" s="20"/>
      <c r="F237" s="20">
        <v>0</v>
      </c>
      <c r="G237" s="20"/>
      <c r="H237" s="20"/>
      <c r="I237" s="20"/>
      <c r="J237" s="35">
        <f>G237-H237</f>
        <v>0</v>
      </c>
    </row>
    <row r="238" spans="1:10" s="19" customFormat="1" x14ac:dyDescent="0.25">
      <c r="A238" s="36">
        <v>39000</v>
      </c>
      <c r="B238" s="37" t="s">
        <v>204</v>
      </c>
      <c r="C238" s="38"/>
      <c r="D238" s="39"/>
      <c r="E238" s="40">
        <f>SUM(E239,E241)</f>
        <v>0</v>
      </c>
      <c r="F238" s="40">
        <f t="shared" ref="F238:J238" si="132">SUM(F239,F241)</f>
        <v>15000</v>
      </c>
      <c r="G238" s="40">
        <f t="shared" si="132"/>
        <v>15000</v>
      </c>
      <c r="H238" s="40">
        <f t="shared" si="132"/>
        <v>8840.32</v>
      </c>
      <c r="I238" s="40">
        <f>SUM(I239,I241)</f>
        <v>0</v>
      </c>
      <c r="J238" s="40">
        <f t="shared" si="132"/>
        <v>6159.68</v>
      </c>
    </row>
    <row r="239" spans="1:10" s="19" customFormat="1" hidden="1" x14ac:dyDescent="0.25">
      <c r="A239" s="42"/>
      <c r="B239" s="43">
        <v>39200</v>
      </c>
      <c r="C239" s="44" t="s">
        <v>205</v>
      </c>
      <c r="D239" s="45"/>
      <c r="E239" s="46">
        <f>SUM(E240)</f>
        <v>0</v>
      </c>
      <c r="F239" s="46">
        <f t="shared" ref="F239:J239" si="133">SUM(F240)</f>
        <v>0</v>
      </c>
      <c r="G239" s="46">
        <f t="shared" si="133"/>
        <v>0</v>
      </c>
      <c r="H239" s="46">
        <f t="shared" si="133"/>
        <v>0</v>
      </c>
      <c r="I239" s="46">
        <f t="shared" si="133"/>
        <v>0</v>
      </c>
      <c r="J239" s="46">
        <f t="shared" si="133"/>
        <v>0</v>
      </c>
    </row>
    <row r="240" spans="1:10" s="19" customFormat="1" hidden="1" x14ac:dyDescent="0.25">
      <c r="A240" s="48"/>
      <c r="B240" s="42"/>
      <c r="C240" s="49">
        <v>39201</v>
      </c>
      <c r="D240" s="50" t="s">
        <v>205</v>
      </c>
      <c r="E240" s="20"/>
      <c r="F240" s="20">
        <v>0</v>
      </c>
      <c r="G240" s="20"/>
      <c r="H240" s="20"/>
      <c r="I240" s="20"/>
      <c r="J240" s="35">
        <f>G240-H240</f>
        <v>0</v>
      </c>
    </row>
    <row r="241" spans="1:10" s="19" customFormat="1" x14ac:dyDescent="0.25">
      <c r="A241" s="42"/>
      <c r="B241" s="43">
        <v>39600</v>
      </c>
      <c r="C241" s="44" t="s">
        <v>206</v>
      </c>
      <c r="D241" s="45"/>
      <c r="E241" s="46">
        <f>SUM(E242)</f>
        <v>0</v>
      </c>
      <c r="F241" s="46">
        <f t="shared" ref="F241:J241" si="134">SUM(F242)</f>
        <v>15000</v>
      </c>
      <c r="G241" s="46">
        <f t="shared" si="134"/>
        <v>15000</v>
      </c>
      <c r="H241" s="46">
        <f t="shared" si="134"/>
        <v>8840.32</v>
      </c>
      <c r="I241" s="46">
        <f t="shared" si="134"/>
        <v>0</v>
      </c>
      <c r="J241" s="46">
        <f t="shared" si="134"/>
        <v>6159.68</v>
      </c>
    </row>
    <row r="242" spans="1:10" s="19" customFormat="1" x14ac:dyDescent="0.25">
      <c r="A242" s="48"/>
      <c r="B242" s="42"/>
      <c r="C242" s="49">
        <v>39601</v>
      </c>
      <c r="D242" s="50" t="s">
        <v>206</v>
      </c>
      <c r="E242" s="20"/>
      <c r="F242" s="20">
        <v>15000</v>
      </c>
      <c r="G242" s="20">
        <f>E242+F242</f>
        <v>15000</v>
      </c>
      <c r="H242" s="20">
        <v>8840.32</v>
      </c>
      <c r="I242" s="20"/>
      <c r="J242" s="35">
        <f>G242-H242</f>
        <v>6159.68</v>
      </c>
    </row>
    <row r="243" spans="1:10" s="19" customFormat="1" x14ac:dyDescent="0.25">
      <c r="A243" s="48"/>
      <c r="B243" s="42"/>
      <c r="C243" s="49"/>
      <c r="D243" s="50"/>
      <c r="E243" s="59"/>
      <c r="F243" s="59"/>
      <c r="G243" s="59"/>
      <c r="H243" s="59"/>
      <c r="I243" s="59"/>
      <c r="J243" s="35"/>
    </row>
    <row r="244" spans="1:10" s="19" customFormat="1" x14ac:dyDescent="0.25">
      <c r="A244" s="31" t="s">
        <v>207</v>
      </c>
      <c r="B244" s="32"/>
      <c r="C244" s="32"/>
      <c r="D244" s="33"/>
      <c r="E244" s="59">
        <f>SUM(E245,E248)</f>
        <v>55000</v>
      </c>
      <c r="F244" s="59">
        <f t="shared" ref="F244:J244" si="135">SUM(F245,F248)</f>
        <v>0</v>
      </c>
      <c r="G244" s="59">
        <f t="shared" si="135"/>
        <v>55000</v>
      </c>
      <c r="H244" s="59">
        <f t="shared" si="135"/>
        <v>50000</v>
      </c>
      <c r="I244" s="59">
        <f t="shared" si="135"/>
        <v>50000</v>
      </c>
      <c r="J244" s="59">
        <f t="shared" si="135"/>
        <v>5000</v>
      </c>
    </row>
    <row r="245" spans="1:10" s="19" customFormat="1" x14ac:dyDescent="0.25">
      <c r="A245" s="36">
        <v>44000</v>
      </c>
      <c r="B245" s="37" t="s">
        <v>208</v>
      </c>
      <c r="C245" s="38"/>
      <c r="D245" s="39"/>
      <c r="E245" s="40">
        <f t="shared" ref="E245:J246" si="136">SUM(E246)</f>
        <v>55000</v>
      </c>
      <c r="F245" s="40">
        <f t="shared" si="136"/>
        <v>0</v>
      </c>
      <c r="G245" s="40">
        <f t="shared" si="136"/>
        <v>55000</v>
      </c>
      <c r="H245" s="40">
        <f t="shared" si="136"/>
        <v>50000</v>
      </c>
      <c r="I245" s="40">
        <f t="shared" si="136"/>
        <v>50000</v>
      </c>
      <c r="J245" s="41">
        <f t="shared" si="136"/>
        <v>5000</v>
      </c>
    </row>
    <row r="246" spans="1:10" s="19" customFormat="1" x14ac:dyDescent="0.25">
      <c r="A246" s="42"/>
      <c r="B246" s="43">
        <v>44500</v>
      </c>
      <c r="C246" s="44" t="s">
        <v>209</v>
      </c>
      <c r="D246" s="45"/>
      <c r="E246" s="46">
        <f t="shared" si="136"/>
        <v>55000</v>
      </c>
      <c r="F246" s="46">
        <f t="shared" si="136"/>
        <v>0</v>
      </c>
      <c r="G246" s="46">
        <f t="shared" si="136"/>
        <v>55000</v>
      </c>
      <c r="H246" s="46">
        <f t="shared" si="136"/>
        <v>50000</v>
      </c>
      <c r="I246" s="46">
        <f t="shared" si="136"/>
        <v>50000</v>
      </c>
      <c r="J246" s="47">
        <f t="shared" si="136"/>
        <v>5000</v>
      </c>
    </row>
    <row r="247" spans="1:10" s="19" customFormat="1" x14ac:dyDescent="0.25">
      <c r="A247" s="48"/>
      <c r="B247" s="42"/>
      <c r="C247" s="49">
        <v>44502</v>
      </c>
      <c r="D247" s="50" t="s">
        <v>210</v>
      </c>
      <c r="E247" s="20">
        <v>55000</v>
      </c>
      <c r="F247" s="20">
        <v>0</v>
      </c>
      <c r="G247" s="20">
        <f>E247+F247</f>
        <v>55000</v>
      </c>
      <c r="H247" s="20">
        <v>50000</v>
      </c>
      <c r="I247" s="20">
        <v>50000</v>
      </c>
      <c r="J247" s="35">
        <f>G247-H247</f>
        <v>5000</v>
      </c>
    </row>
    <row r="248" spans="1:10" s="19" customFormat="1" hidden="1" x14ac:dyDescent="0.25">
      <c r="A248" s="36">
        <v>46000</v>
      </c>
      <c r="B248" s="37" t="s">
        <v>211</v>
      </c>
      <c r="C248" s="38"/>
      <c r="D248" s="39"/>
      <c r="E248" s="40">
        <f t="shared" ref="E248:J249" si="137">SUM(E249)</f>
        <v>0</v>
      </c>
      <c r="F248" s="40">
        <f t="shared" si="137"/>
        <v>0</v>
      </c>
      <c r="G248" s="40">
        <f t="shared" si="137"/>
        <v>0</v>
      </c>
      <c r="H248" s="40">
        <f t="shared" si="137"/>
        <v>0</v>
      </c>
      <c r="I248" s="40">
        <f t="shared" si="137"/>
        <v>0</v>
      </c>
      <c r="J248" s="40">
        <f t="shared" si="137"/>
        <v>0</v>
      </c>
    </row>
    <row r="249" spans="1:10" s="19" customFormat="1" hidden="1" x14ac:dyDescent="0.25">
      <c r="A249" s="42"/>
      <c r="B249" s="43">
        <v>46300</v>
      </c>
      <c r="C249" s="44" t="s">
        <v>212</v>
      </c>
      <c r="D249" s="45"/>
      <c r="E249" s="46">
        <f t="shared" si="137"/>
        <v>0</v>
      </c>
      <c r="F249" s="46">
        <f t="shared" si="137"/>
        <v>0</v>
      </c>
      <c r="G249" s="46">
        <f t="shared" si="137"/>
        <v>0</v>
      </c>
      <c r="H249" s="46">
        <f t="shared" si="137"/>
        <v>0</v>
      </c>
      <c r="I249" s="46">
        <f t="shared" si="137"/>
        <v>0</v>
      </c>
      <c r="J249" s="46">
        <f t="shared" si="137"/>
        <v>0</v>
      </c>
    </row>
    <row r="250" spans="1:10" s="19" customFormat="1" ht="30" hidden="1" x14ac:dyDescent="0.25">
      <c r="A250" s="48"/>
      <c r="B250" s="42"/>
      <c r="C250" s="49">
        <v>46301</v>
      </c>
      <c r="D250" s="50" t="s">
        <v>213</v>
      </c>
      <c r="E250" s="20"/>
      <c r="F250" s="20">
        <v>0</v>
      </c>
      <c r="G250" s="20">
        <f>E250+F250</f>
        <v>0</v>
      </c>
      <c r="H250" s="20"/>
      <c r="I250" s="20"/>
      <c r="J250" s="35">
        <f>G250-H250</f>
        <v>0</v>
      </c>
    </row>
    <row r="251" spans="1:10" s="19" customFormat="1" x14ac:dyDescent="0.25">
      <c r="A251" s="48"/>
      <c r="B251" s="42"/>
      <c r="C251" s="49"/>
      <c r="D251" s="50"/>
      <c r="E251" s="20"/>
      <c r="F251" s="20"/>
      <c r="G251" s="20"/>
      <c r="H251" s="20"/>
      <c r="I251" s="20"/>
      <c r="J251" s="35"/>
    </row>
    <row r="252" spans="1:10" s="19" customFormat="1" x14ac:dyDescent="0.25">
      <c r="A252" s="31" t="s">
        <v>214</v>
      </c>
      <c r="B252" s="32"/>
      <c r="C252" s="32"/>
      <c r="D252" s="33"/>
      <c r="E252" s="59">
        <f>SUM(E253,E262,E267,E272,E275)</f>
        <v>21025223.014999997</v>
      </c>
      <c r="F252" s="59">
        <f>SUM(F253,F262,F267,F272,F275)</f>
        <v>16141468.549999999</v>
      </c>
      <c r="G252" s="59">
        <f>SUM(G253,G262,G267,G272,G275)</f>
        <v>37166691.564999998</v>
      </c>
      <c r="H252" s="59">
        <f>SUM(H253,H262,H267,H272,H275)</f>
        <v>34834298.869999997</v>
      </c>
      <c r="I252" s="59">
        <f>SUM(I253,I262,I267,I272,I275)</f>
        <v>33175517.920000002</v>
      </c>
      <c r="J252" s="35">
        <f t="shared" ref="J252" si="138">SUM(J253,J262,J267,J272,J275)</f>
        <v>2332392.6950000017</v>
      </c>
    </row>
    <row r="253" spans="1:10" s="19" customFormat="1" x14ac:dyDescent="0.25">
      <c r="A253" s="36">
        <v>51000</v>
      </c>
      <c r="B253" s="37" t="s">
        <v>215</v>
      </c>
      <c r="C253" s="38"/>
      <c r="D253" s="39"/>
      <c r="E253" s="40">
        <f>SUM(E254,E256,E260)</f>
        <v>19639957.399999999</v>
      </c>
      <c r="F253" s="40">
        <f t="shared" ref="F253:J253" si="139">SUM(F254,F256,F260)</f>
        <v>11707158.109999999</v>
      </c>
      <c r="G253" s="40">
        <f t="shared" si="139"/>
        <v>31347115.509999998</v>
      </c>
      <c r="H253" s="40">
        <f t="shared" si="139"/>
        <v>29176547.599999998</v>
      </c>
      <c r="I253" s="40">
        <f t="shared" si="139"/>
        <v>28724912.510000002</v>
      </c>
      <c r="J253" s="41">
        <f t="shared" si="139"/>
        <v>2170567.9100000011</v>
      </c>
    </row>
    <row r="254" spans="1:10" s="19" customFormat="1" x14ac:dyDescent="0.25">
      <c r="A254" s="42"/>
      <c r="B254" s="43">
        <v>51100</v>
      </c>
      <c r="C254" s="44" t="s">
        <v>216</v>
      </c>
      <c r="D254" s="45"/>
      <c r="E254" s="46">
        <f t="shared" ref="E254:J254" si="140">SUM(E255)</f>
        <v>611790.96</v>
      </c>
      <c r="F254" s="46">
        <f t="shared" si="140"/>
        <v>2158357.4</v>
      </c>
      <c r="G254" s="46">
        <f t="shared" si="140"/>
        <v>2770148.36</v>
      </c>
      <c r="H254" s="46">
        <f t="shared" si="140"/>
        <v>2204981.7200000002</v>
      </c>
      <c r="I254" s="46">
        <f t="shared" si="140"/>
        <v>2095535.41</v>
      </c>
      <c r="J254" s="47">
        <f t="shared" si="140"/>
        <v>565166.63999999966</v>
      </c>
    </row>
    <row r="255" spans="1:10" s="19" customFormat="1" x14ac:dyDescent="0.25">
      <c r="A255" s="48"/>
      <c r="B255" s="42"/>
      <c r="C255" s="49">
        <v>51101</v>
      </c>
      <c r="D255" s="50" t="s">
        <v>216</v>
      </c>
      <c r="E255" s="20">
        <v>611790.96</v>
      </c>
      <c r="F255" s="20">
        <v>2158357.4</v>
      </c>
      <c r="G255" s="20">
        <f>E255+F255</f>
        <v>2770148.36</v>
      </c>
      <c r="H255" s="20">
        <v>2204981.7200000002</v>
      </c>
      <c r="I255" s="20">
        <v>2095535.41</v>
      </c>
      <c r="J255" s="35">
        <f>G255-H255</f>
        <v>565166.63999999966</v>
      </c>
    </row>
    <row r="256" spans="1:10" s="19" customFormat="1" x14ac:dyDescent="0.25">
      <c r="A256" s="42"/>
      <c r="B256" s="43">
        <v>51500</v>
      </c>
      <c r="C256" s="44" t="s">
        <v>217</v>
      </c>
      <c r="D256" s="45"/>
      <c r="E256" s="46">
        <f>SUM(E257:E259)</f>
        <v>18555162.439999998</v>
      </c>
      <c r="F256" s="46">
        <f t="shared" ref="F256:J256" si="141">SUM(F257:F259)</f>
        <v>8979978.7599999998</v>
      </c>
      <c r="G256" s="46">
        <f t="shared" si="141"/>
        <v>27535141.199999999</v>
      </c>
      <c r="H256" s="46">
        <f t="shared" si="141"/>
        <v>26194046.379999999</v>
      </c>
      <c r="I256" s="46">
        <f t="shared" si="141"/>
        <v>25937707.07</v>
      </c>
      <c r="J256" s="47">
        <f t="shared" si="141"/>
        <v>1341094.8200000012</v>
      </c>
    </row>
    <row r="257" spans="1:10" s="19" customFormat="1" ht="30" x14ac:dyDescent="0.25">
      <c r="A257" s="48"/>
      <c r="B257" s="42"/>
      <c r="C257" s="49">
        <v>51501</v>
      </c>
      <c r="D257" s="50" t="s">
        <v>218</v>
      </c>
      <c r="E257" s="20">
        <v>18148283.239999998</v>
      </c>
      <c r="F257" s="20">
        <v>8660919.7599999998</v>
      </c>
      <c r="G257" s="20">
        <f>E257+F257</f>
        <v>26809203</v>
      </c>
      <c r="H257" s="20">
        <v>25599967.219999999</v>
      </c>
      <c r="I257" s="20">
        <v>25343627.91</v>
      </c>
      <c r="J257" s="35">
        <f>G257-H257</f>
        <v>1209235.7800000012</v>
      </c>
    </row>
    <row r="258" spans="1:10" s="19" customFormat="1" x14ac:dyDescent="0.25">
      <c r="A258" s="48"/>
      <c r="B258" s="42"/>
      <c r="C258" s="49">
        <v>51502</v>
      </c>
      <c r="D258" s="50" t="s">
        <v>219</v>
      </c>
      <c r="E258" s="20">
        <v>210859.2</v>
      </c>
      <c r="F258" s="20">
        <v>21276</v>
      </c>
      <c r="G258" s="20">
        <f>E258+F258</f>
        <v>232135.2</v>
      </c>
      <c r="H258" s="20">
        <v>158760</v>
      </c>
      <c r="I258" s="20">
        <v>158760</v>
      </c>
      <c r="J258" s="35">
        <f>G258-H258</f>
        <v>73375.200000000012</v>
      </c>
    </row>
    <row r="259" spans="1:10" s="19" customFormat="1" x14ac:dyDescent="0.25">
      <c r="A259" s="48"/>
      <c r="B259" s="42"/>
      <c r="C259" s="49">
        <v>51503</v>
      </c>
      <c r="D259" s="50" t="s">
        <v>220</v>
      </c>
      <c r="E259" s="20">
        <v>196020</v>
      </c>
      <c r="F259" s="20">
        <v>297783</v>
      </c>
      <c r="G259" s="20">
        <f>E259+F259</f>
        <v>493803</v>
      </c>
      <c r="H259" s="20">
        <v>435319.16</v>
      </c>
      <c r="I259" s="20">
        <v>435319.16</v>
      </c>
      <c r="J259" s="35">
        <f>G259-H259</f>
        <v>58483.840000000026</v>
      </c>
    </row>
    <row r="260" spans="1:10" s="19" customFormat="1" x14ac:dyDescent="0.25">
      <c r="A260" s="42"/>
      <c r="B260" s="43">
        <v>51900</v>
      </c>
      <c r="C260" s="44" t="s">
        <v>221</v>
      </c>
      <c r="D260" s="45"/>
      <c r="E260" s="46">
        <f t="shared" ref="E260:J260" si="142">SUM(E261)</f>
        <v>473004</v>
      </c>
      <c r="F260" s="46">
        <f t="shared" si="142"/>
        <v>568821.94999999995</v>
      </c>
      <c r="G260" s="46">
        <f t="shared" si="142"/>
        <v>1041825.95</v>
      </c>
      <c r="H260" s="46">
        <f t="shared" si="142"/>
        <v>777519.5</v>
      </c>
      <c r="I260" s="46">
        <f t="shared" si="142"/>
        <v>691670.03</v>
      </c>
      <c r="J260" s="47">
        <f t="shared" si="142"/>
        <v>264306.44999999995</v>
      </c>
    </row>
    <row r="261" spans="1:10" s="19" customFormat="1" ht="15" customHeight="1" x14ac:dyDescent="0.25">
      <c r="A261" s="48"/>
      <c r="B261" s="60"/>
      <c r="C261" s="61">
        <v>51901</v>
      </c>
      <c r="D261" s="62" t="s">
        <v>221</v>
      </c>
      <c r="E261" s="20">
        <v>473004</v>
      </c>
      <c r="F261" s="20">
        <v>568821.94999999995</v>
      </c>
      <c r="G261" s="20">
        <f>E261+F261</f>
        <v>1041825.95</v>
      </c>
      <c r="H261" s="20">
        <v>777519.5</v>
      </c>
      <c r="I261" s="20">
        <v>691670.03</v>
      </c>
      <c r="J261" s="35">
        <f>G261-H261</f>
        <v>264306.44999999995</v>
      </c>
    </row>
    <row r="262" spans="1:10" s="19" customFormat="1" x14ac:dyDescent="0.25">
      <c r="A262" s="36">
        <v>52000</v>
      </c>
      <c r="B262" s="37" t="s">
        <v>222</v>
      </c>
      <c r="C262" s="38"/>
      <c r="D262" s="39"/>
      <c r="E262" s="40">
        <f>SUM(E263,E265)</f>
        <v>63500</v>
      </c>
      <c r="F262" s="40">
        <f t="shared" ref="F262:J262" si="143">SUM(F263,F265)</f>
        <v>2072685.6</v>
      </c>
      <c r="G262" s="40">
        <f t="shared" si="143"/>
        <v>2136185.6</v>
      </c>
      <c r="H262" s="40">
        <f t="shared" si="143"/>
        <v>2047211.36</v>
      </c>
      <c r="I262" s="40">
        <f t="shared" si="143"/>
        <v>2024079.92</v>
      </c>
      <c r="J262" s="40">
        <f t="shared" si="143"/>
        <v>88974.239999999991</v>
      </c>
    </row>
    <row r="263" spans="1:10" s="19" customFormat="1" x14ac:dyDescent="0.25">
      <c r="A263" s="42"/>
      <c r="B263" s="43">
        <v>52100</v>
      </c>
      <c r="C263" s="44" t="s">
        <v>223</v>
      </c>
      <c r="D263" s="45"/>
      <c r="E263" s="46">
        <f t="shared" ref="E263:J263" si="144">SUM(E264)</f>
        <v>63500</v>
      </c>
      <c r="F263" s="46">
        <f t="shared" si="144"/>
        <v>1534438.6</v>
      </c>
      <c r="G263" s="46">
        <f t="shared" si="144"/>
        <v>1597938.6</v>
      </c>
      <c r="H263" s="46">
        <f t="shared" si="144"/>
        <v>1509691.1</v>
      </c>
      <c r="I263" s="46">
        <f t="shared" si="144"/>
        <v>1486559.66</v>
      </c>
      <c r="J263" s="47">
        <f t="shared" si="144"/>
        <v>88247.5</v>
      </c>
    </row>
    <row r="264" spans="1:10" s="19" customFormat="1" x14ac:dyDescent="0.25">
      <c r="A264" s="48"/>
      <c r="B264" s="60"/>
      <c r="C264" s="61">
        <v>52101</v>
      </c>
      <c r="D264" s="62" t="s">
        <v>223</v>
      </c>
      <c r="E264" s="20">
        <v>63500</v>
      </c>
      <c r="F264" s="20">
        <v>1534438.6</v>
      </c>
      <c r="G264" s="20">
        <f>E264+F264</f>
        <v>1597938.6</v>
      </c>
      <c r="H264" s="20">
        <v>1509691.1</v>
      </c>
      <c r="I264" s="20">
        <v>1486559.66</v>
      </c>
      <c r="J264" s="35">
        <f>G264-H264</f>
        <v>88247.5</v>
      </c>
    </row>
    <row r="265" spans="1:10" s="19" customFormat="1" x14ac:dyDescent="0.25">
      <c r="A265" s="42"/>
      <c r="B265" s="43">
        <v>52300</v>
      </c>
      <c r="C265" s="44" t="s">
        <v>224</v>
      </c>
      <c r="D265" s="45"/>
      <c r="E265" s="46">
        <f>SUM(E266)</f>
        <v>0</v>
      </c>
      <c r="F265" s="46">
        <f t="shared" ref="F265:J265" si="145">SUM(F266)</f>
        <v>538247</v>
      </c>
      <c r="G265" s="46">
        <f t="shared" si="145"/>
        <v>538247</v>
      </c>
      <c r="H265" s="46">
        <f t="shared" si="145"/>
        <v>537520.26</v>
      </c>
      <c r="I265" s="46">
        <f t="shared" si="145"/>
        <v>537520.26</v>
      </c>
      <c r="J265" s="47">
        <f t="shared" si="145"/>
        <v>726.73999999999069</v>
      </c>
    </row>
    <row r="266" spans="1:10" s="19" customFormat="1" x14ac:dyDescent="0.25">
      <c r="A266" s="48"/>
      <c r="B266" s="60"/>
      <c r="C266" s="61">
        <v>52301</v>
      </c>
      <c r="D266" s="62" t="s">
        <v>224</v>
      </c>
      <c r="E266" s="20"/>
      <c r="F266" s="20">
        <v>538247</v>
      </c>
      <c r="G266" s="20">
        <f>E266+F266</f>
        <v>538247</v>
      </c>
      <c r="H266" s="20">
        <v>537520.26</v>
      </c>
      <c r="I266" s="20">
        <v>537520.26</v>
      </c>
      <c r="J266" s="35">
        <f>G266-H266</f>
        <v>726.73999999999069</v>
      </c>
    </row>
    <row r="267" spans="1:10" s="19" customFormat="1" x14ac:dyDescent="0.25">
      <c r="A267" s="36">
        <v>53000</v>
      </c>
      <c r="B267" s="37" t="s">
        <v>225</v>
      </c>
      <c r="C267" s="38"/>
      <c r="D267" s="39"/>
      <c r="E267" s="40">
        <f t="shared" ref="E267:J267" si="146">SUM(E268)</f>
        <v>115884</v>
      </c>
      <c r="F267" s="40">
        <f t="shared" si="146"/>
        <v>-115884</v>
      </c>
      <c r="G267" s="40">
        <f t="shared" si="146"/>
        <v>0</v>
      </c>
      <c r="H267" s="40">
        <f t="shared" si="146"/>
        <v>0</v>
      </c>
      <c r="I267" s="40">
        <f t="shared" si="146"/>
        <v>0</v>
      </c>
      <c r="J267" s="41">
        <f t="shared" si="146"/>
        <v>0</v>
      </c>
    </row>
    <row r="268" spans="1:10" s="19" customFormat="1" x14ac:dyDescent="0.25">
      <c r="A268" s="42"/>
      <c r="B268" s="43">
        <v>53100</v>
      </c>
      <c r="C268" s="44" t="s">
        <v>226</v>
      </c>
      <c r="D268" s="45"/>
      <c r="E268" s="46">
        <f>SUM(E269:E269)</f>
        <v>115884</v>
      </c>
      <c r="F268" s="46">
        <f t="shared" ref="F268:J268" si="147">SUM(F269:F271)</f>
        <v>-115884</v>
      </c>
      <c r="G268" s="46">
        <f t="shared" si="147"/>
        <v>0</v>
      </c>
      <c r="H268" s="46">
        <f t="shared" si="147"/>
        <v>0</v>
      </c>
      <c r="I268" s="46">
        <f t="shared" si="147"/>
        <v>0</v>
      </c>
      <c r="J268" s="47">
        <f t="shared" si="147"/>
        <v>0</v>
      </c>
    </row>
    <row r="269" spans="1:10" s="19" customFormat="1" x14ac:dyDescent="0.25">
      <c r="A269" s="48"/>
      <c r="B269" s="60"/>
      <c r="C269" s="61">
        <v>53101</v>
      </c>
      <c r="D269" s="66" t="s">
        <v>226</v>
      </c>
      <c r="E269" s="20">
        <v>115884</v>
      </c>
      <c r="F269" s="20">
        <v>-115884</v>
      </c>
      <c r="G269" s="20">
        <f>E269+F269</f>
        <v>0</v>
      </c>
      <c r="H269" s="20"/>
      <c r="I269" s="20">
        <v>0</v>
      </c>
      <c r="J269" s="35">
        <f>G269-H269</f>
        <v>0</v>
      </c>
    </row>
    <row r="270" spans="1:10" s="19" customFormat="1" hidden="1" x14ac:dyDescent="0.25">
      <c r="A270" s="42"/>
      <c r="B270" s="43">
        <v>53200</v>
      </c>
      <c r="C270" s="44" t="s">
        <v>227</v>
      </c>
      <c r="D270" s="45"/>
      <c r="E270" s="46">
        <f>SUM(E271)</f>
        <v>0</v>
      </c>
      <c r="F270" s="46">
        <f t="shared" ref="F270:J270" si="148">SUM(F271)</f>
        <v>0</v>
      </c>
      <c r="G270" s="46">
        <f t="shared" si="148"/>
        <v>0</v>
      </c>
      <c r="H270" s="46">
        <f t="shared" si="148"/>
        <v>0</v>
      </c>
      <c r="I270" s="46">
        <f t="shared" si="148"/>
        <v>0</v>
      </c>
      <c r="J270" s="46">
        <f t="shared" si="148"/>
        <v>0</v>
      </c>
    </row>
    <row r="271" spans="1:10" s="19" customFormat="1" hidden="1" x14ac:dyDescent="0.25">
      <c r="A271" s="48"/>
      <c r="B271" s="60"/>
      <c r="C271" s="61">
        <v>53201</v>
      </c>
      <c r="D271" s="66" t="s">
        <v>227</v>
      </c>
      <c r="E271" s="20"/>
      <c r="F271" s="20">
        <v>0</v>
      </c>
      <c r="G271" s="20">
        <f>E271+F271</f>
        <v>0</v>
      </c>
      <c r="H271" s="20"/>
      <c r="I271" s="20"/>
      <c r="J271" s="35">
        <f>G271-H271</f>
        <v>0</v>
      </c>
    </row>
    <row r="272" spans="1:10" s="19" customFormat="1" hidden="1" x14ac:dyDescent="0.25">
      <c r="A272" s="36">
        <v>54000</v>
      </c>
      <c r="B272" s="37" t="s">
        <v>228</v>
      </c>
      <c r="C272" s="38"/>
      <c r="D272" s="39"/>
      <c r="E272" s="40">
        <f t="shared" ref="E272:J273" si="149">SUM(E273)</f>
        <v>0</v>
      </c>
      <c r="F272" s="40">
        <f t="shared" si="149"/>
        <v>0</v>
      </c>
      <c r="G272" s="40">
        <f t="shared" si="149"/>
        <v>0</v>
      </c>
      <c r="H272" s="40">
        <f t="shared" si="149"/>
        <v>0</v>
      </c>
      <c r="I272" s="40">
        <f t="shared" si="149"/>
        <v>0</v>
      </c>
      <c r="J272" s="40">
        <f t="shared" si="149"/>
        <v>0</v>
      </c>
    </row>
    <row r="273" spans="1:10" s="19" customFormat="1" hidden="1" x14ac:dyDescent="0.25">
      <c r="A273" s="42"/>
      <c r="B273" s="43">
        <v>54100</v>
      </c>
      <c r="C273" s="44" t="s">
        <v>228</v>
      </c>
      <c r="D273" s="45"/>
      <c r="E273" s="46">
        <f>SUM(E274)</f>
        <v>0</v>
      </c>
      <c r="F273" s="46">
        <f t="shared" si="149"/>
        <v>0</v>
      </c>
      <c r="G273" s="46">
        <f t="shared" si="149"/>
        <v>0</v>
      </c>
      <c r="H273" s="46">
        <f t="shared" si="149"/>
        <v>0</v>
      </c>
      <c r="I273" s="46">
        <f t="shared" si="149"/>
        <v>0</v>
      </c>
      <c r="J273" s="46">
        <f t="shared" si="149"/>
        <v>0</v>
      </c>
    </row>
    <row r="274" spans="1:10" s="19" customFormat="1" hidden="1" x14ac:dyDescent="0.25">
      <c r="A274" s="48"/>
      <c r="B274" s="60"/>
      <c r="C274" s="61">
        <v>54101</v>
      </c>
      <c r="D274" s="62" t="s">
        <v>228</v>
      </c>
      <c r="E274" s="20"/>
      <c r="F274" s="20">
        <v>0</v>
      </c>
      <c r="G274" s="20">
        <f>E274+F274</f>
        <v>0</v>
      </c>
      <c r="H274" s="20">
        <v>0</v>
      </c>
      <c r="I274" s="20">
        <v>0</v>
      </c>
      <c r="J274" s="35">
        <f>G274-H274</f>
        <v>0</v>
      </c>
    </row>
    <row r="275" spans="1:10" s="19" customFormat="1" x14ac:dyDescent="0.25">
      <c r="A275" s="36">
        <v>56000</v>
      </c>
      <c r="B275" s="37" t="s">
        <v>229</v>
      </c>
      <c r="C275" s="38"/>
      <c r="D275" s="39"/>
      <c r="E275" s="40">
        <f>SUM(E276,E278,E280,E282)</f>
        <v>1205881.615</v>
      </c>
      <c r="F275" s="40">
        <f t="shared" ref="F275:J275" si="150">SUM(F276,F278,F280,F282)</f>
        <v>2477508.8400000003</v>
      </c>
      <c r="G275" s="40">
        <f t="shared" si="150"/>
        <v>3683390.4550000005</v>
      </c>
      <c r="H275" s="40">
        <f t="shared" si="150"/>
        <v>3610539.91</v>
      </c>
      <c r="I275" s="40">
        <f t="shared" si="150"/>
        <v>2426525.4900000002</v>
      </c>
      <c r="J275" s="41">
        <f t="shared" si="150"/>
        <v>72850.545000000449</v>
      </c>
    </row>
    <row r="276" spans="1:10" s="19" customFormat="1" x14ac:dyDescent="0.25">
      <c r="A276" s="42"/>
      <c r="B276" s="43">
        <v>56400</v>
      </c>
      <c r="C276" s="44" t="s">
        <v>230</v>
      </c>
      <c r="D276" s="45"/>
      <c r="E276" s="46">
        <f t="shared" ref="E276:J276" si="151">SUM(E277)</f>
        <v>0</v>
      </c>
      <c r="F276" s="46">
        <f t="shared" si="151"/>
        <v>1133087.6100000001</v>
      </c>
      <c r="G276" s="46">
        <f t="shared" si="151"/>
        <v>1133087.6100000001</v>
      </c>
      <c r="H276" s="46">
        <f t="shared" si="151"/>
        <v>1092182.69</v>
      </c>
      <c r="I276" s="46">
        <f t="shared" si="151"/>
        <v>205150</v>
      </c>
      <c r="J276" s="47">
        <f t="shared" si="151"/>
        <v>40904.920000000158</v>
      </c>
    </row>
    <row r="277" spans="1:10" s="19" customFormat="1" ht="30" x14ac:dyDescent="0.25">
      <c r="A277" s="48"/>
      <c r="B277" s="42"/>
      <c r="C277" s="49">
        <v>56401</v>
      </c>
      <c r="D277" s="50" t="s">
        <v>231</v>
      </c>
      <c r="E277" s="20"/>
      <c r="F277" s="20">
        <v>1133087.6100000001</v>
      </c>
      <c r="G277" s="20">
        <f>E277+F277</f>
        <v>1133087.6100000001</v>
      </c>
      <c r="H277" s="20">
        <v>1092182.69</v>
      </c>
      <c r="I277" s="20">
        <v>205150</v>
      </c>
      <c r="J277" s="35">
        <f>G277-H277</f>
        <v>40904.920000000158</v>
      </c>
    </row>
    <row r="278" spans="1:10" s="19" customFormat="1" x14ac:dyDescent="0.25">
      <c r="A278" s="42"/>
      <c r="B278" s="43">
        <v>56500</v>
      </c>
      <c r="C278" s="44" t="s">
        <v>232</v>
      </c>
      <c r="D278" s="45"/>
      <c r="E278" s="46">
        <f t="shared" ref="E278:J278" si="152">SUM(E279)</f>
        <v>1205881.615</v>
      </c>
      <c r="F278" s="46">
        <f t="shared" si="152"/>
        <v>1299636.33</v>
      </c>
      <c r="G278" s="46">
        <f t="shared" si="152"/>
        <v>2505517.9450000003</v>
      </c>
      <c r="H278" s="46">
        <f t="shared" si="152"/>
        <v>2481486.02</v>
      </c>
      <c r="I278" s="46">
        <f t="shared" si="152"/>
        <v>2184504.29</v>
      </c>
      <c r="J278" s="47">
        <f t="shared" si="152"/>
        <v>24031.925000000279</v>
      </c>
    </row>
    <row r="279" spans="1:10" s="19" customFormat="1" ht="30" x14ac:dyDescent="0.25">
      <c r="A279" s="48"/>
      <c r="B279" s="42"/>
      <c r="C279" s="49">
        <v>56501</v>
      </c>
      <c r="D279" s="50" t="s">
        <v>232</v>
      </c>
      <c r="E279" s="20">
        <v>1205881.615</v>
      </c>
      <c r="F279" s="20">
        <v>1299636.33</v>
      </c>
      <c r="G279" s="20">
        <f>E279+F279</f>
        <v>2505517.9450000003</v>
      </c>
      <c r="H279" s="20">
        <v>2481486.02</v>
      </c>
      <c r="I279" s="20">
        <v>2184504.29</v>
      </c>
      <c r="J279" s="35">
        <f>G279-H279</f>
        <v>24031.925000000279</v>
      </c>
    </row>
    <row r="280" spans="1:10" s="19" customFormat="1" x14ac:dyDescent="0.25">
      <c r="A280" s="42"/>
      <c r="B280" s="43">
        <v>56600</v>
      </c>
      <c r="C280" s="44" t="s">
        <v>233</v>
      </c>
      <c r="D280" s="45"/>
      <c r="E280" s="46">
        <f t="shared" ref="E280:J280" si="153">SUM(E281)</f>
        <v>0</v>
      </c>
      <c r="F280" s="46">
        <f t="shared" si="153"/>
        <v>44784.9</v>
      </c>
      <c r="G280" s="46">
        <f t="shared" si="153"/>
        <v>44784.9</v>
      </c>
      <c r="H280" s="46">
        <f t="shared" si="153"/>
        <v>36871.199999999997</v>
      </c>
      <c r="I280" s="46">
        <f t="shared" si="153"/>
        <v>36871.199999999997</v>
      </c>
      <c r="J280" s="46">
        <f t="shared" si="153"/>
        <v>7913.7000000000044</v>
      </c>
    </row>
    <row r="281" spans="1:10" s="19" customFormat="1" ht="30" x14ac:dyDescent="0.25">
      <c r="A281" s="48"/>
      <c r="B281" s="42"/>
      <c r="C281" s="63">
        <v>56601</v>
      </c>
      <c r="D281" s="67" t="s">
        <v>233</v>
      </c>
      <c r="E281" s="20"/>
      <c r="F281" s="20">
        <v>44784.9</v>
      </c>
      <c r="G281" s="20">
        <f>E281+F281</f>
        <v>44784.9</v>
      </c>
      <c r="H281" s="20">
        <v>36871.199999999997</v>
      </c>
      <c r="I281" s="20">
        <v>36871.199999999997</v>
      </c>
      <c r="J281" s="35">
        <f>G281-H281</f>
        <v>7913.7000000000044</v>
      </c>
    </row>
    <row r="282" spans="1:10" s="19" customFormat="1" hidden="1" x14ac:dyDescent="0.25">
      <c r="A282" s="42"/>
      <c r="B282" s="43">
        <v>56900</v>
      </c>
      <c r="C282" s="44" t="s">
        <v>234</v>
      </c>
      <c r="D282" s="45"/>
      <c r="E282" s="46">
        <f t="shared" ref="E282:J282" si="154">SUM(E283)</f>
        <v>0</v>
      </c>
      <c r="F282" s="46">
        <f t="shared" si="154"/>
        <v>0</v>
      </c>
      <c r="G282" s="46">
        <f t="shared" si="154"/>
        <v>0</v>
      </c>
      <c r="H282" s="46">
        <f t="shared" si="154"/>
        <v>0</v>
      </c>
      <c r="I282" s="46">
        <f t="shared" si="154"/>
        <v>0</v>
      </c>
      <c r="J282" s="46">
        <f t="shared" si="154"/>
        <v>0</v>
      </c>
    </row>
    <row r="283" spans="1:10" s="19" customFormat="1" hidden="1" x14ac:dyDescent="0.25">
      <c r="A283" s="48"/>
      <c r="B283" s="42"/>
      <c r="C283" s="49">
        <v>56901</v>
      </c>
      <c r="D283" s="50" t="s">
        <v>234</v>
      </c>
      <c r="E283" s="20"/>
      <c r="F283" s="20">
        <v>0</v>
      </c>
      <c r="G283" s="20">
        <f t="shared" ref="G283" si="155">E283+F283</f>
        <v>0</v>
      </c>
      <c r="H283" s="20">
        <v>0</v>
      </c>
      <c r="I283" s="20">
        <v>0</v>
      </c>
      <c r="J283" s="35">
        <f t="shared" ref="J283:J293" si="156">G283-H283</f>
        <v>0</v>
      </c>
    </row>
    <row r="284" spans="1:10" s="19" customFormat="1" x14ac:dyDescent="0.25">
      <c r="A284" s="68"/>
      <c r="B284" s="69"/>
      <c r="C284" s="61"/>
      <c r="D284" s="62"/>
      <c r="E284" s="20"/>
      <c r="F284" s="20"/>
      <c r="G284" s="20"/>
      <c r="H284" s="20"/>
      <c r="I284" s="20"/>
      <c r="J284" s="35"/>
    </row>
    <row r="285" spans="1:10" s="19" customFormat="1" x14ac:dyDescent="0.25">
      <c r="A285" s="31" t="s">
        <v>235</v>
      </c>
      <c r="B285" s="32"/>
      <c r="C285" s="32"/>
      <c r="D285" s="33"/>
      <c r="E285" s="59">
        <f t="shared" ref="E285:F285" si="157">SUM(E286,E289)</f>
        <v>565148.67500000005</v>
      </c>
      <c r="F285" s="59">
        <f t="shared" si="157"/>
        <v>11607392.279999999</v>
      </c>
      <c r="G285" s="59">
        <f>SUM(G286,G289)</f>
        <v>12172540.955</v>
      </c>
      <c r="H285" s="59">
        <f t="shared" ref="H285:J285" si="158">SUM(H286,H289)</f>
        <v>12172102.23</v>
      </c>
      <c r="I285" s="59">
        <f t="shared" si="158"/>
        <v>12172102.23</v>
      </c>
      <c r="J285" s="59">
        <f t="shared" si="158"/>
        <v>438.72500000009313</v>
      </c>
    </row>
    <row r="286" spans="1:10" s="19" customFormat="1" x14ac:dyDescent="0.25">
      <c r="A286" s="36">
        <v>61000</v>
      </c>
      <c r="B286" s="37" t="s">
        <v>236</v>
      </c>
      <c r="C286" s="38"/>
      <c r="D286" s="39"/>
      <c r="E286" s="40">
        <f t="shared" ref="E286:F287" si="159">SUM(E287)</f>
        <v>0</v>
      </c>
      <c r="F286" s="40">
        <f t="shared" si="159"/>
        <v>2971400</v>
      </c>
      <c r="G286" s="40">
        <f>SUM(G287)</f>
        <v>2971400</v>
      </c>
      <c r="H286" s="40">
        <f t="shared" ref="H286:J287" si="160">SUM(H287)</f>
        <v>2971399.31</v>
      </c>
      <c r="I286" s="40">
        <f t="shared" si="160"/>
        <v>2971399.31</v>
      </c>
      <c r="J286" s="40">
        <f t="shared" si="160"/>
        <v>0.68999999994412065</v>
      </c>
    </row>
    <row r="287" spans="1:10" s="19" customFormat="1" x14ac:dyDescent="0.25">
      <c r="A287" s="42"/>
      <c r="B287" s="43">
        <v>61200</v>
      </c>
      <c r="C287" s="44" t="s">
        <v>237</v>
      </c>
      <c r="D287" s="45"/>
      <c r="E287" s="46">
        <f t="shared" si="159"/>
        <v>0</v>
      </c>
      <c r="F287" s="46">
        <f t="shared" si="159"/>
        <v>2971400</v>
      </c>
      <c r="G287" s="46">
        <f>SUM(G288)</f>
        <v>2971400</v>
      </c>
      <c r="H287" s="46">
        <f t="shared" si="160"/>
        <v>2971399.31</v>
      </c>
      <c r="I287" s="46">
        <f t="shared" si="160"/>
        <v>2971399.31</v>
      </c>
      <c r="J287" s="46">
        <f t="shared" si="160"/>
        <v>0.68999999994412065</v>
      </c>
    </row>
    <row r="288" spans="1:10" s="19" customFormat="1" ht="30" x14ac:dyDescent="0.25">
      <c r="A288" s="70"/>
      <c r="B288" s="71"/>
      <c r="C288" s="72">
        <v>61201</v>
      </c>
      <c r="D288" s="73" t="s">
        <v>238</v>
      </c>
      <c r="E288" s="20"/>
      <c r="F288" s="20">
        <v>2971400</v>
      </c>
      <c r="G288" s="20">
        <f>E288+F288</f>
        <v>2971400</v>
      </c>
      <c r="H288" s="20">
        <v>2971399.31</v>
      </c>
      <c r="I288" s="20">
        <v>2971399.31</v>
      </c>
      <c r="J288" s="35">
        <f t="shared" si="156"/>
        <v>0.68999999994412065</v>
      </c>
    </row>
    <row r="289" spans="1:10" s="19" customFormat="1" x14ac:dyDescent="0.25">
      <c r="A289" s="36">
        <v>62000</v>
      </c>
      <c r="B289" s="37" t="s">
        <v>239</v>
      </c>
      <c r="C289" s="38"/>
      <c r="D289" s="39"/>
      <c r="E289" s="40">
        <f>SUM(E290,E292)</f>
        <v>565148.67500000005</v>
      </c>
      <c r="F289" s="40">
        <f>SUM(F290,F292)</f>
        <v>8635992.2799999993</v>
      </c>
      <c r="G289" s="40">
        <f t="shared" ref="G289:J289" si="161">SUM(G290,G292)</f>
        <v>9201140.9550000001</v>
      </c>
      <c r="H289" s="40">
        <f t="shared" si="161"/>
        <v>9200702.9199999999</v>
      </c>
      <c r="I289" s="40">
        <f t="shared" si="161"/>
        <v>9200702.9199999999</v>
      </c>
      <c r="J289" s="40">
        <f t="shared" si="161"/>
        <v>438.03500000014901</v>
      </c>
    </row>
    <row r="290" spans="1:10" s="19" customFormat="1" hidden="1" x14ac:dyDescent="0.25">
      <c r="A290" s="42"/>
      <c r="B290" s="43">
        <v>62200</v>
      </c>
      <c r="C290" s="44" t="s">
        <v>237</v>
      </c>
      <c r="D290" s="45"/>
      <c r="E290" s="46">
        <f>SUM(E291)</f>
        <v>0</v>
      </c>
      <c r="F290" s="46">
        <v>0</v>
      </c>
      <c r="G290" s="46">
        <f t="shared" ref="G290:J290" si="162">SUM(G291)</f>
        <v>0</v>
      </c>
      <c r="H290" s="46">
        <f t="shared" si="162"/>
        <v>0</v>
      </c>
      <c r="I290" s="46">
        <f t="shared" si="162"/>
        <v>0</v>
      </c>
      <c r="J290" s="46">
        <f t="shared" si="162"/>
        <v>0</v>
      </c>
    </row>
    <row r="291" spans="1:10" s="19" customFormat="1" ht="30" hidden="1" x14ac:dyDescent="0.25">
      <c r="A291" s="70"/>
      <c r="B291" s="71"/>
      <c r="C291" s="72">
        <v>62201</v>
      </c>
      <c r="D291" s="73" t="s">
        <v>240</v>
      </c>
      <c r="E291" s="20"/>
      <c r="F291" s="20">
        <v>0</v>
      </c>
      <c r="G291" s="20">
        <f>E291+F291</f>
        <v>0</v>
      </c>
      <c r="H291" s="20"/>
      <c r="I291" s="20"/>
      <c r="J291" s="35">
        <f t="shared" si="156"/>
        <v>0</v>
      </c>
    </row>
    <row r="292" spans="1:10" s="19" customFormat="1" x14ac:dyDescent="0.25">
      <c r="A292" s="42"/>
      <c r="B292" s="43">
        <v>62900</v>
      </c>
      <c r="C292" s="44" t="s">
        <v>241</v>
      </c>
      <c r="D292" s="45"/>
      <c r="E292" s="46">
        <f t="shared" ref="E292:J292" si="163">SUM(E293)</f>
        <v>565148.67500000005</v>
      </c>
      <c r="F292" s="46">
        <f t="shared" si="163"/>
        <v>8635992.2799999993</v>
      </c>
      <c r="G292" s="46">
        <f t="shared" si="163"/>
        <v>9201140.9550000001</v>
      </c>
      <c r="H292" s="46">
        <f t="shared" si="163"/>
        <v>9200702.9199999999</v>
      </c>
      <c r="I292" s="46">
        <f t="shared" si="163"/>
        <v>9200702.9199999999</v>
      </c>
      <c r="J292" s="47">
        <f t="shared" si="163"/>
        <v>438.03500000014901</v>
      </c>
    </row>
    <row r="293" spans="1:10" s="19" customFormat="1" ht="30" x14ac:dyDescent="0.25">
      <c r="A293" s="70"/>
      <c r="B293" s="71"/>
      <c r="C293" s="72">
        <v>62901</v>
      </c>
      <c r="D293" s="73" t="s">
        <v>242</v>
      </c>
      <c r="E293" s="20">
        <v>565148.67500000005</v>
      </c>
      <c r="F293" s="20">
        <v>8635992.2799999993</v>
      </c>
      <c r="G293" s="20">
        <f>E293+F293</f>
        <v>9201140.9550000001</v>
      </c>
      <c r="H293" s="20">
        <v>9200702.9199999999</v>
      </c>
      <c r="I293" s="20">
        <v>9200702.9199999999</v>
      </c>
      <c r="J293" s="35">
        <f t="shared" si="156"/>
        <v>438.03500000014901</v>
      </c>
    </row>
    <row r="294" spans="1:10" s="19" customFormat="1" x14ac:dyDescent="0.25">
      <c r="A294" s="70"/>
      <c r="B294" s="71"/>
      <c r="C294" s="72"/>
      <c r="D294" s="73"/>
      <c r="E294" s="74"/>
      <c r="F294" s="74"/>
      <c r="G294" s="74"/>
      <c r="H294" s="74"/>
      <c r="I294" s="74"/>
      <c r="J294" s="75"/>
    </row>
    <row r="295" spans="1:10" s="19" customFormat="1" x14ac:dyDescent="0.25">
      <c r="A295" s="31" t="s">
        <v>243</v>
      </c>
      <c r="B295" s="32"/>
      <c r="C295" s="32"/>
      <c r="D295" s="33"/>
      <c r="E295" s="59">
        <f t="shared" ref="E295:J297" si="164">E296</f>
        <v>5000000</v>
      </c>
      <c r="F295" s="59">
        <f t="shared" si="164"/>
        <v>0</v>
      </c>
      <c r="G295" s="59">
        <f t="shared" si="164"/>
        <v>5000000</v>
      </c>
      <c r="H295" s="59">
        <f t="shared" si="164"/>
        <v>5000000</v>
      </c>
      <c r="I295" s="59">
        <f t="shared" si="164"/>
        <v>5000000</v>
      </c>
      <c r="J295" s="35">
        <f t="shared" si="164"/>
        <v>0</v>
      </c>
    </row>
    <row r="296" spans="1:10" s="19" customFormat="1" x14ac:dyDescent="0.25">
      <c r="A296" s="36">
        <v>75000</v>
      </c>
      <c r="B296" s="37" t="s">
        <v>244</v>
      </c>
      <c r="C296" s="38"/>
      <c r="D296" s="39"/>
      <c r="E296" s="40">
        <f t="shared" si="164"/>
        <v>5000000</v>
      </c>
      <c r="F296" s="40">
        <f t="shared" si="164"/>
        <v>0</v>
      </c>
      <c r="G296" s="40">
        <f t="shared" si="164"/>
        <v>5000000</v>
      </c>
      <c r="H296" s="40">
        <f t="shared" si="164"/>
        <v>5000000</v>
      </c>
      <c r="I296" s="40">
        <f t="shared" si="164"/>
        <v>5000000</v>
      </c>
      <c r="J296" s="41">
        <f t="shared" si="164"/>
        <v>0</v>
      </c>
    </row>
    <row r="297" spans="1:10" s="19" customFormat="1" x14ac:dyDescent="0.25">
      <c r="A297" s="42"/>
      <c r="B297" s="43">
        <v>75300</v>
      </c>
      <c r="C297" s="44" t="s">
        <v>245</v>
      </c>
      <c r="D297" s="45"/>
      <c r="E297" s="46">
        <f t="shared" si="164"/>
        <v>5000000</v>
      </c>
      <c r="F297" s="46">
        <f t="shared" si="164"/>
        <v>0</v>
      </c>
      <c r="G297" s="46">
        <f t="shared" si="164"/>
        <v>5000000</v>
      </c>
      <c r="H297" s="46">
        <f t="shared" si="164"/>
        <v>5000000</v>
      </c>
      <c r="I297" s="46">
        <f t="shared" si="164"/>
        <v>5000000</v>
      </c>
      <c r="J297" s="47">
        <f t="shared" si="164"/>
        <v>0</v>
      </c>
    </row>
    <row r="298" spans="1:10" s="19" customFormat="1" ht="30" x14ac:dyDescent="0.25">
      <c r="A298" s="70"/>
      <c r="B298" s="71"/>
      <c r="C298" s="72">
        <v>75301</v>
      </c>
      <c r="D298" s="73" t="s">
        <v>246</v>
      </c>
      <c r="E298" s="20">
        <v>5000000</v>
      </c>
      <c r="F298" s="20">
        <v>0</v>
      </c>
      <c r="G298" s="20">
        <f>E298+F298</f>
        <v>5000000</v>
      </c>
      <c r="H298" s="74">
        <v>5000000</v>
      </c>
      <c r="I298" s="74">
        <v>5000000</v>
      </c>
      <c r="J298" s="35">
        <f t="shared" ref="J298" si="165">G298-H298</f>
        <v>0</v>
      </c>
    </row>
    <row r="299" spans="1:10" s="19" customFormat="1" ht="15.75" thickBot="1" x14ac:dyDescent="0.3">
      <c r="A299" s="76"/>
      <c r="B299" s="77"/>
      <c r="C299" s="78"/>
      <c r="D299" s="79"/>
      <c r="E299" s="80"/>
      <c r="F299" s="80"/>
      <c r="G299" s="80"/>
      <c r="H299" s="80"/>
      <c r="I299" s="80"/>
      <c r="J299" s="81"/>
    </row>
    <row r="300" spans="1:10" x14ac:dyDescent="0.25">
      <c r="A300" s="82"/>
      <c r="B300" s="82"/>
      <c r="C300" s="82"/>
      <c r="D300" s="83"/>
      <c r="E300" s="82"/>
      <c r="F300" s="64"/>
      <c r="G300" s="64"/>
      <c r="H300" s="64"/>
      <c r="I300" s="64"/>
      <c r="J300" s="82"/>
    </row>
    <row r="301" spans="1:10" x14ac:dyDescent="0.25">
      <c r="A301" s="82"/>
      <c r="B301" s="82"/>
      <c r="C301" s="82"/>
      <c r="D301" s="83"/>
      <c r="E301" s="82"/>
      <c r="F301" s="84"/>
      <c r="G301" s="82"/>
    </row>
    <row r="302" spans="1:10" x14ac:dyDescent="0.25">
      <c r="A302" s="82"/>
      <c r="B302" s="82"/>
      <c r="C302" s="82"/>
      <c r="D302" s="83"/>
      <c r="E302" s="82"/>
      <c r="F302" s="82"/>
      <c r="G302" s="82"/>
    </row>
  </sheetData>
  <mergeCells count="9">
    <mergeCell ref="A1:J1"/>
    <mergeCell ref="A2:J2"/>
    <mergeCell ref="A3:J3"/>
    <mergeCell ref="A4:J4"/>
    <mergeCell ref="A5:J5"/>
    <mergeCell ref="A7:A8"/>
    <mergeCell ref="B7:D7"/>
    <mergeCell ref="E7:I7"/>
    <mergeCell ref="J7:J8"/>
  </mergeCells>
  <pageMargins left="0.51181102362204722" right="0.44" top="0.87" bottom="0.78" header="0.23622047244094491" footer="0.32"/>
  <pageSetup scale="59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2022-03-23T19:09:35Z</dcterms:created>
  <dcterms:modified xsi:type="dcterms:W3CDTF">2022-03-23T19:10:15Z</dcterms:modified>
</cp:coreProperties>
</file>