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OG_PARTIDA_ESPECIFICA" sheetId="1" r:id="rId1"/>
  </sheets>
  <externalReferences>
    <externalReference r:id="rId2"/>
  </externalReferences>
  <definedNames>
    <definedName name="_xlnm.Print_Area" localSheetId="0">COG_PARTIDA_ESPECIFICA!$A$10:$K$326</definedName>
    <definedName name="Print_Area" localSheetId="0">COG_PARTIDA_ESPECIFICA!#REF!</definedName>
    <definedName name="Print_Titles" localSheetId="0">COG_PARTIDA_ESPECIFICA!$9:$18</definedName>
    <definedName name="_xlnm.Print_Titles" localSheetId="0">COG_PARTIDA_ESPECIFICA!$1:$9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7" i="1" l="1"/>
  <c r="K316" i="1" s="1"/>
  <c r="K315" i="1" s="1"/>
  <c r="K314" i="1" s="1"/>
  <c r="H317" i="1"/>
  <c r="H316" i="1" s="1"/>
  <c r="H315" i="1" s="1"/>
  <c r="H314" i="1" s="1"/>
  <c r="J316" i="1"/>
  <c r="J315" i="1" s="1"/>
  <c r="J314" i="1" s="1"/>
  <c r="I316" i="1"/>
  <c r="I315" i="1" s="1"/>
  <c r="I314" i="1" s="1"/>
  <c r="G316" i="1"/>
  <c r="F316" i="1"/>
  <c r="G315" i="1"/>
  <c r="G314" i="1" s="1"/>
  <c r="F315" i="1"/>
  <c r="F314" i="1" s="1"/>
  <c r="K312" i="1"/>
  <c r="H312" i="1"/>
  <c r="K311" i="1"/>
  <c r="J311" i="1"/>
  <c r="I311" i="1"/>
  <c r="H311" i="1"/>
  <c r="H310" i="1" s="1"/>
  <c r="H309" i="1" s="1"/>
  <c r="G311" i="1"/>
  <c r="G310" i="1" s="1"/>
  <c r="G309" i="1" s="1"/>
  <c r="F311" i="1"/>
  <c r="F310" i="1" s="1"/>
  <c r="F309" i="1" s="1"/>
  <c r="K310" i="1"/>
  <c r="K309" i="1" s="1"/>
  <c r="J310" i="1"/>
  <c r="J309" i="1" s="1"/>
  <c r="I310" i="1"/>
  <c r="I309" i="1" s="1"/>
  <c r="K307" i="1"/>
  <c r="K306" i="1" s="1"/>
  <c r="K305" i="1" s="1"/>
  <c r="H307" i="1"/>
  <c r="J306" i="1"/>
  <c r="I306" i="1"/>
  <c r="H306" i="1"/>
  <c r="G306" i="1"/>
  <c r="F306" i="1"/>
  <c r="J305" i="1"/>
  <c r="I305" i="1"/>
  <c r="H305" i="1"/>
  <c r="G305" i="1"/>
  <c r="F305" i="1"/>
  <c r="H304" i="1"/>
  <c r="K304" i="1" s="1"/>
  <c r="K303" i="1" s="1"/>
  <c r="J303" i="1"/>
  <c r="I303" i="1"/>
  <c r="G303" i="1"/>
  <c r="F303" i="1"/>
  <c r="K302" i="1"/>
  <c r="K301" i="1" s="1"/>
  <c r="H302" i="1"/>
  <c r="H301" i="1" s="1"/>
  <c r="J301" i="1"/>
  <c r="I301" i="1"/>
  <c r="G301" i="1"/>
  <c r="F301" i="1"/>
  <c r="K300" i="1"/>
  <c r="K299" i="1" s="1"/>
  <c r="H300" i="1"/>
  <c r="H299" i="1"/>
  <c r="G299" i="1"/>
  <c r="H298" i="1"/>
  <c r="K298" i="1" s="1"/>
  <c r="K297" i="1" s="1"/>
  <c r="K294" i="1" s="1"/>
  <c r="J297" i="1"/>
  <c r="I297" i="1"/>
  <c r="G297" i="1"/>
  <c r="F297" i="1"/>
  <c r="K296" i="1"/>
  <c r="H296" i="1"/>
  <c r="K295" i="1"/>
  <c r="J295" i="1"/>
  <c r="I295" i="1"/>
  <c r="H295" i="1"/>
  <c r="G295" i="1"/>
  <c r="F295" i="1"/>
  <c r="J294" i="1"/>
  <c r="I294" i="1"/>
  <c r="G294" i="1"/>
  <c r="F294" i="1"/>
  <c r="H293" i="1"/>
  <c r="K293" i="1" s="1"/>
  <c r="K292" i="1" s="1"/>
  <c r="K291" i="1" s="1"/>
  <c r="J292" i="1"/>
  <c r="I292" i="1"/>
  <c r="G292" i="1"/>
  <c r="G291" i="1" s="1"/>
  <c r="F292" i="1"/>
  <c r="F291" i="1" s="1"/>
  <c r="J291" i="1"/>
  <c r="I291" i="1"/>
  <c r="H290" i="1"/>
  <c r="K290" i="1" s="1"/>
  <c r="K288" i="1" s="1"/>
  <c r="K287" i="1" s="1"/>
  <c r="K289" i="1"/>
  <c r="H289" i="1"/>
  <c r="J288" i="1"/>
  <c r="J287" i="1" s="1"/>
  <c r="I288" i="1"/>
  <c r="I287" i="1" s="1"/>
  <c r="H288" i="1"/>
  <c r="H287" i="1" s="1"/>
  <c r="G288" i="1"/>
  <c r="G287" i="1" s="1"/>
  <c r="F288" i="1"/>
  <c r="F287" i="1" s="1"/>
  <c r="K286" i="1"/>
  <c r="H286" i="1"/>
  <c r="H285" i="1" s="1"/>
  <c r="K285" i="1"/>
  <c r="J285" i="1"/>
  <c r="J280" i="1" s="1"/>
  <c r="I285" i="1"/>
  <c r="I280" i="1" s="1"/>
  <c r="G285" i="1"/>
  <c r="F285" i="1"/>
  <c r="H284" i="1"/>
  <c r="K284" i="1" s="1"/>
  <c r="K283" i="1" s="1"/>
  <c r="J283" i="1"/>
  <c r="I283" i="1"/>
  <c r="H283" i="1"/>
  <c r="G283" i="1"/>
  <c r="F283" i="1"/>
  <c r="F280" i="1" s="1"/>
  <c r="K282" i="1"/>
  <c r="K281" i="1" s="1"/>
  <c r="H282" i="1"/>
  <c r="H281" i="1" s="1"/>
  <c r="H280" i="1" s="1"/>
  <c r="J281" i="1"/>
  <c r="I281" i="1"/>
  <c r="G281" i="1"/>
  <c r="F281" i="1"/>
  <c r="G280" i="1"/>
  <c r="H279" i="1"/>
  <c r="K279" i="1" s="1"/>
  <c r="K278" i="1" s="1"/>
  <c r="J278" i="1"/>
  <c r="I278" i="1"/>
  <c r="G278" i="1"/>
  <c r="F278" i="1"/>
  <c r="H277" i="1"/>
  <c r="K277" i="1" s="1"/>
  <c r="K276" i="1"/>
  <c r="H276" i="1"/>
  <c r="H275" i="1"/>
  <c r="K275" i="1" s="1"/>
  <c r="K274" i="1" s="1"/>
  <c r="J274" i="1"/>
  <c r="I274" i="1"/>
  <c r="G274" i="1"/>
  <c r="F274" i="1"/>
  <c r="H273" i="1"/>
  <c r="H272" i="1" s="1"/>
  <c r="J272" i="1"/>
  <c r="I272" i="1"/>
  <c r="G272" i="1"/>
  <c r="F272" i="1"/>
  <c r="K271" i="1"/>
  <c r="H271" i="1"/>
  <c r="K270" i="1"/>
  <c r="J270" i="1"/>
  <c r="J269" i="1" s="1"/>
  <c r="J268" i="1" s="1"/>
  <c r="I270" i="1"/>
  <c r="I269" i="1" s="1"/>
  <c r="H270" i="1"/>
  <c r="G270" i="1"/>
  <c r="G269" i="1" s="1"/>
  <c r="G268" i="1" s="1"/>
  <c r="G267" i="1" s="1"/>
  <c r="F270" i="1"/>
  <c r="F269" i="1" s="1"/>
  <c r="F268" i="1" s="1"/>
  <c r="H266" i="1"/>
  <c r="K266" i="1" s="1"/>
  <c r="K265" i="1" s="1"/>
  <c r="K264" i="1" s="1"/>
  <c r="J265" i="1"/>
  <c r="I265" i="1"/>
  <c r="H265" i="1"/>
  <c r="H264" i="1" s="1"/>
  <c r="G265" i="1"/>
  <c r="G264" i="1" s="1"/>
  <c r="F265" i="1"/>
  <c r="F264" i="1" s="1"/>
  <c r="J264" i="1"/>
  <c r="I264" i="1"/>
  <c r="K263" i="1"/>
  <c r="K262" i="1" s="1"/>
  <c r="K261" i="1" s="1"/>
  <c r="K260" i="1" s="1"/>
  <c r="H263" i="1"/>
  <c r="J262" i="1"/>
  <c r="J261" i="1" s="1"/>
  <c r="J260" i="1" s="1"/>
  <c r="I262" i="1"/>
  <c r="I261" i="1" s="1"/>
  <c r="I260" i="1" s="1"/>
  <c r="H262" i="1"/>
  <c r="H261" i="1" s="1"/>
  <c r="H260" i="1" s="1"/>
  <c r="G262" i="1"/>
  <c r="G261" i="1" s="1"/>
  <c r="F262" i="1"/>
  <c r="F261" i="1" s="1"/>
  <c r="H258" i="1"/>
  <c r="K258" i="1" s="1"/>
  <c r="K257" i="1" s="1"/>
  <c r="J257" i="1"/>
  <c r="I257" i="1"/>
  <c r="G257" i="1"/>
  <c r="F257" i="1"/>
  <c r="H256" i="1"/>
  <c r="H255" i="1" s="1"/>
  <c r="J255" i="1"/>
  <c r="J254" i="1" s="1"/>
  <c r="I255" i="1"/>
  <c r="I254" i="1" s="1"/>
  <c r="G255" i="1"/>
  <c r="F255" i="1"/>
  <c r="G254" i="1"/>
  <c r="F254" i="1"/>
  <c r="H253" i="1"/>
  <c r="K253" i="1" s="1"/>
  <c r="H252" i="1"/>
  <c r="K252" i="1" s="1"/>
  <c r="K251" i="1" s="1"/>
  <c r="J251" i="1"/>
  <c r="I251" i="1"/>
  <c r="G251" i="1"/>
  <c r="F251" i="1"/>
  <c r="H250" i="1"/>
  <c r="H249" i="1" s="1"/>
  <c r="J249" i="1"/>
  <c r="J248" i="1" s="1"/>
  <c r="I249" i="1"/>
  <c r="I248" i="1" s="1"/>
  <c r="G249" i="1"/>
  <c r="F249" i="1"/>
  <c r="G248" i="1"/>
  <c r="F248" i="1"/>
  <c r="H247" i="1"/>
  <c r="H244" i="1" s="1"/>
  <c r="H246" i="1"/>
  <c r="K246" i="1" s="1"/>
  <c r="H245" i="1"/>
  <c r="K245" i="1" s="1"/>
  <c r="J244" i="1"/>
  <c r="I244" i="1"/>
  <c r="G244" i="1"/>
  <c r="F244" i="1"/>
  <c r="H243" i="1"/>
  <c r="K243" i="1" s="1"/>
  <c r="H242" i="1"/>
  <c r="K242" i="1" s="1"/>
  <c r="J241" i="1"/>
  <c r="I241" i="1"/>
  <c r="G241" i="1"/>
  <c r="F241" i="1"/>
  <c r="H240" i="1"/>
  <c r="K240" i="1" s="1"/>
  <c r="H239" i="1"/>
  <c r="K239" i="1" s="1"/>
  <c r="H238" i="1"/>
  <c r="K238" i="1" s="1"/>
  <c r="K237" i="1" s="1"/>
  <c r="J237" i="1"/>
  <c r="I237" i="1"/>
  <c r="G237" i="1"/>
  <c r="F237" i="1"/>
  <c r="F231" i="1" s="1"/>
  <c r="H236" i="1"/>
  <c r="K236" i="1" s="1"/>
  <c r="H235" i="1"/>
  <c r="H234" i="1" s="1"/>
  <c r="J234" i="1"/>
  <c r="I234" i="1"/>
  <c r="G234" i="1"/>
  <c r="H233" i="1"/>
  <c r="K233" i="1" s="1"/>
  <c r="K232" i="1" s="1"/>
  <c r="J232" i="1"/>
  <c r="J231" i="1" s="1"/>
  <c r="I232" i="1"/>
  <c r="I231" i="1" s="1"/>
  <c r="H232" i="1"/>
  <c r="G232" i="1"/>
  <c r="G231" i="1" s="1"/>
  <c r="F232" i="1"/>
  <c r="K230" i="1"/>
  <c r="H230" i="1"/>
  <c r="H229" i="1" s="1"/>
  <c r="H228" i="1" s="1"/>
  <c r="K229" i="1"/>
  <c r="K228" i="1" s="1"/>
  <c r="J229" i="1"/>
  <c r="J228" i="1" s="1"/>
  <c r="I229" i="1"/>
  <c r="I228" i="1" s="1"/>
  <c r="G229" i="1"/>
  <c r="G228" i="1" s="1"/>
  <c r="F228" i="1"/>
  <c r="H227" i="1"/>
  <c r="K227" i="1" s="1"/>
  <c r="H226" i="1"/>
  <c r="H225" i="1" s="1"/>
  <c r="J225" i="1"/>
  <c r="I225" i="1"/>
  <c r="G225" i="1"/>
  <c r="F225" i="1"/>
  <c r="H224" i="1"/>
  <c r="K224" i="1" s="1"/>
  <c r="H223" i="1"/>
  <c r="K223" i="1" s="1"/>
  <c r="H222" i="1"/>
  <c r="H221" i="1" s="1"/>
  <c r="J221" i="1"/>
  <c r="I221" i="1"/>
  <c r="G221" i="1"/>
  <c r="F221" i="1"/>
  <c r="H220" i="1"/>
  <c r="K220" i="1" s="1"/>
  <c r="H219" i="1"/>
  <c r="K219" i="1" s="1"/>
  <c r="H218" i="1"/>
  <c r="K218" i="1" s="1"/>
  <c r="H217" i="1"/>
  <c r="K217" i="1" s="1"/>
  <c r="J216" i="1"/>
  <c r="I216" i="1"/>
  <c r="G216" i="1"/>
  <c r="F216" i="1"/>
  <c r="H215" i="1"/>
  <c r="H214" i="1" s="1"/>
  <c r="J214" i="1"/>
  <c r="I214" i="1"/>
  <c r="G214" i="1"/>
  <c r="F214" i="1"/>
  <c r="K213" i="1"/>
  <c r="K212" i="1" s="1"/>
  <c r="H213" i="1"/>
  <c r="J212" i="1"/>
  <c r="I212" i="1"/>
  <c r="H212" i="1"/>
  <c r="G212" i="1"/>
  <c r="F212" i="1"/>
  <c r="H211" i="1"/>
  <c r="K211" i="1" s="1"/>
  <c r="K210" i="1" s="1"/>
  <c r="J210" i="1"/>
  <c r="I210" i="1"/>
  <c r="G210" i="1"/>
  <c r="F210" i="1"/>
  <c r="H209" i="1"/>
  <c r="H208" i="1" s="1"/>
  <c r="J208" i="1"/>
  <c r="I208" i="1"/>
  <c r="G208" i="1"/>
  <c r="F208" i="1"/>
  <c r="K207" i="1"/>
  <c r="K206" i="1" s="1"/>
  <c r="H207" i="1"/>
  <c r="J206" i="1"/>
  <c r="J205" i="1" s="1"/>
  <c r="I206" i="1"/>
  <c r="I205" i="1" s="1"/>
  <c r="H206" i="1"/>
  <c r="G206" i="1"/>
  <c r="G205" i="1" s="1"/>
  <c r="F206" i="1"/>
  <c r="F205" i="1" s="1"/>
  <c r="H204" i="1"/>
  <c r="K204" i="1" s="1"/>
  <c r="K203" i="1" s="1"/>
  <c r="J203" i="1"/>
  <c r="I203" i="1"/>
  <c r="H203" i="1"/>
  <c r="G203" i="1"/>
  <c r="F203" i="1"/>
  <c r="H202" i="1"/>
  <c r="K202" i="1" s="1"/>
  <c r="K201" i="1" s="1"/>
  <c r="J201" i="1"/>
  <c r="I201" i="1"/>
  <c r="G201" i="1"/>
  <c r="H200" i="1"/>
  <c r="H199" i="1" s="1"/>
  <c r="G199" i="1"/>
  <c r="H198" i="1"/>
  <c r="K198" i="1" s="1"/>
  <c r="K197" i="1"/>
  <c r="K196" i="1" s="1"/>
  <c r="H197" i="1"/>
  <c r="J196" i="1"/>
  <c r="J195" i="1" s="1"/>
  <c r="I196" i="1"/>
  <c r="I195" i="1" s="1"/>
  <c r="H196" i="1"/>
  <c r="G196" i="1"/>
  <c r="G195" i="1" s="1"/>
  <c r="F196" i="1"/>
  <c r="F195" i="1" s="1"/>
  <c r="H194" i="1"/>
  <c r="K194" i="1" s="1"/>
  <c r="K193" i="1" s="1"/>
  <c r="J193" i="1"/>
  <c r="I193" i="1"/>
  <c r="H193" i="1"/>
  <c r="G193" i="1"/>
  <c r="F193" i="1"/>
  <c r="H192" i="1"/>
  <c r="K192" i="1" s="1"/>
  <c r="K191" i="1"/>
  <c r="H191" i="1"/>
  <c r="H190" i="1"/>
  <c r="K190" i="1" s="1"/>
  <c r="J189" i="1"/>
  <c r="I189" i="1"/>
  <c r="H189" i="1"/>
  <c r="G189" i="1"/>
  <c r="F189" i="1"/>
  <c r="H188" i="1"/>
  <c r="K188" i="1" s="1"/>
  <c r="K187" i="1" s="1"/>
  <c r="J187" i="1"/>
  <c r="I187" i="1"/>
  <c r="G187" i="1"/>
  <c r="F187" i="1"/>
  <c r="H186" i="1"/>
  <c r="K186" i="1" s="1"/>
  <c r="H185" i="1"/>
  <c r="K185" i="1" s="1"/>
  <c r="J184" i="1"/>
  <c r="I184" i="1"/>
  <c r="G184" i="1"/>
  <c r="F184" i="1"/>
  <c r="H183" i="1"/>
  <c r="H182" i="1" s="1"/>
  <c r="J182" i="1"/>
  <c r="I182" i="1"/>
  <c r="G182" i="1"/>
  <c r="F182" i="1"/>
  <c r="K181" i="1"/>
  <c r="K180" i="1" s="1"/>
  <c r="H181" i="1"/>
  <c r="J180" i="1"/>
  <c r="J179" i="1" s="1"/>
  <c r="I180" i="1"/>
  <c r="I179" i="1" s="1"/>
  <c r="H180" i="1"/>
  <c r="G180" i="1"/>
  <c r="G179" i="1" s="1"/>
  <c r="F180" i="1"/>
  <c r="F179" i="1" s="1"/>
  <c r="H178" i="1"/>
  <c r="K178" i="1" s="1"/>
  <c r="K177" i="1" s="1"/>
  <c r="J177" i="1"/>
  <c r="I177" i="1"/>
  <c r="H177" i="1"/>
  <c r="G177" i="1"/>
  <c r="F177" i="1"/>
  <c r="H176" i="1"/>
  <c r="K176" i="1" s="1"/>
  <c r="K175" i="1" s="1"/>
  <c r="J175" i="1"/>
  <c r="I175" i="1"/>
  <c r="G175" i="1"/>
  <c r="F175" i="1"/>
  <c r="H174" i="1"/>
  <c r="H173" i="1" s="1"/>
  <c r="J173" i="1"/>
  <c r="I173" i="1"/>
  <c r="G173" i="1"/>
  <c r="F173" i="1"/>
  <c r="H172" i="1"/>
  <c r="K172" i="1" s="1"/>
  <c r="K171" i="1" s="1"/>
  <c r="J171" i="1"/>
  <c r="I171" i="1"/>
  <c r="I168" i="1" s="1"/>
  <c r="H171" i="1"/>
  <c r="G171" i="1"/>
  <c r="F171" i="1"/>
  <c r="H170" i="1"/>
  <c r="K170" i="1" s="1"/>
  <c r="K169" i="1" s="1"/>
  <c r="J169" i="1"/>
  <c r="I169" i="1"/>
  <c r="G169" i="1"/>
  <c r="G168" i="1" s="1"/>
  <c r="F169" i="1"/>
  <c r="F168" i="1" s="1"/>
  <c r="J168" i="1"/>
  <c r="K167" i="1"/>
  <c r="K166" i="1" s="1"/>
  <c r="H167" i="1"/>
  <c r="J166" i="1"/>
  <c r="I166" i="1"/>
  <c r="H166" i="1"/>
  <c r="G166" i="1"/>
  <c r="F166" i="1"/>
  <c r="F151" i="1" s="1"/>
  <c r="H165" i="1"/>
  <c r="K165" i="1" s="1"/>
  <c r="K164" i="1" s="1"/>
  <c r="J164" i="1"/>
  <c r="I164" i="1"/>
  <c r="G164" i="1"/>
  <c r="F164" i="1"/>
  <c r="H163" i="1"/>
  <c r="K163" i="1" s="1"/>
  <c r="K162" i="1" s="1"/>
  <c r="H162" i="1"/>
  <c r="G162" i="1"/>
  <c r="K161" i="1"/>
  <c r="H161" i="1"/>
  <c r="H160" i="1" s="1"/>
  <c r="K160" i="1"/>
  <c r="J160" i="1"/>
  <c r="I160" i="1"/>
  <c r="G160" i="1"/>
  <c r="F160" i="1"/>
  <c r="H159" i="1"/>
  <c r="H158" i="1" s="1"/>
  <c r="J158" i="1"/>
  <c r="I158" i="1"/>
  <c r="G158" i="1"/>
  <c r="F158" i="1"/>
  <c r="K157" i="1"/>
  <c r="H157" i="1"/>
  <c r="K156" i="1"/>
  <c r="J156" i="1"/>
  <c r="I156" i="1"/>
  <c r="I151" i="1" s="1"/>
  <c r="H156" i="1"/>
  <c r="G156" i="1"/>
  <c r="G151" i="1" s="1"/>
  <c r="G150" i="1" s="1"/>
  <c r="F156" i="1"/>
  <c r="K155" i="1"/>
  <c r="H155" i="1"/>
  <c r="H154" i="1" s="1"/>
  <c r="K154" i="1"/>
  <c r="J154" i="1"/>
  <c r="J151" i="1" s="1"/>
  <c r="I154" i="1"/>
  <c r="G154" i="1"/>
  <c r="F154" i="1"/>
  <c r="H153" i="1"/>
  <c r="H152" i="1" s="1"/>
  <c r="J152" i="1"/>
  <c r="I152" i="1"/>
  <c r="G152" i="1"/>
  <c r="F152" i="1"/>
  <c r="H148" i="1"/>
  <c r="K148" i="1" s="1"/>
  <c r="K146" i="1" s="1"/>
  <c r="K147" i="1"/>
  <c r="H147" i="1"/>
  <c r="H146" i="1" s="1"/>
  <c r="J146" i="1"/>
  <c r="I146" i="1"/>
  <c r="G146" i="1"/>
  <c r="F146" i="1"/>
  <c r="H145" i="1"/>
  <c r="K145" i="1" s="1"/>
  <c r="K144" i="1" s="1"/>
  <c r="J144" i="1"/>
  <c r="I144" i="1"/>
  <c r="G144" i="1"/>
  <c r="F144" i="1"/>
  <c r="K143" i="1"/>
  <c r="K142" i="1" s="1"/>
  <c r="H143" i="1"/>
  <c r="J142" i="1"/>
  <c r="I142" i="1"/>
  <c r="H142" i="1"/>
  <c r="G142" i="1"/>
  <c r="F142" i="1"/>
  <c r="K141" i="1"/>
  <c r="H141" i="1"/>
  <c r="H140" i="1"/>
  <c r="H139" i="1" s="1"/>
  <c r="J139" i="1"/>
  <c r="I139" i="1"/>
  <c r="G139" i="1"/>
  <c r="F139" i="1"/>
  <c r="K138" i="1"/>
  <c r="H138" i="1"/>
  <c r="K137" i="1"/>
  <c r="J137" i="1"/>
  <c r="I137" i="1"/>
  <c r="H137" i="1"/>
  <c r="G137" i="1"/>
  <c r="F137" i="1"/>
  <c r="K136" i="1"/>
  <c r="H136" i="1"/>
  <c r="H135" i="1" s="1"/>
  <c r="K135" i="1"/>
  <c r="J135" i="1"/>
  <c r="I135" i="1"/>
  <c r="G135" i="1"/>
  <c r="G134" i="1" s="1"/>
  <c r="F135" i="1"/>
  <c r="F134" i="1" s="1"/>
  <c r="J134" i="1"/>
  <c r="I134" i="1"/>
  <c r="H133" i="1"/>
  <c r="K133" i="1" s="1"/>
  <c r="K132" i="1" s="1"/>
  <c r="J132" i="1"/>
  <c r="I132" i="1"/>
  <c r="G132" i="1"/>
  <c r="F132" i="1"/>
  <c r="K131" i="1"/>
  <c r="K130" i="1" s="1"/>
  <c r="H131" i="1"/>
  <c r="J130" i="1"/>
  <c r="I130" i="1"/>
  <c r="I126" i="1" s="1"/>
  <c r="H130" i="1"/>
  <c r="G130" i="1"/>
  <c r="F130" i="1"/>
  <c r="K129" i="1"/>
  <c r="H129" i="1"/>
  <c r="H128" i="1"/>
  <c r="H127" i="1" s="1"/>
  <c r="J127" i="1"/>
  <c r="J126" i="1" s="1"/>
  <c r="I127" i="1"/>
  <c r="G127" i="1"/>
  <c r="F127" i="1"/>
  <c r="G126" i="1"/>
  <c r="F126" i="1"/>
  <c r="K125" i="1"/>
  <c r="K123" i="1" s="1"/>
  <c r="K122" i="1" s="1"/>
  <c r="H125" i="1"/>
  <c r="K124" i="1"/>
  <c r="H124" i="1"/>
  <c r="H123" i="1" s="1"/>
  <c r="H122" i="1" s="1"/>
  <c r="J123" i="1"/>
  <c r="I123" i="1"/>
  <c r="G123" i="1"/>
  <c r="G122" i="1" s="1"/>
  <c r="F123" i="1"/>
  <c r="F122" i="1" s="1"/>
  <c r="J122" i="1"/>
  <c r="I122" i="1"/>
  <c r="H121" i="1"/>
  <c r="H120" i="1" s="1"/>
  <c r="K120" i="1"/>
  <c r="J120" i="1"/>
  <c r="I120" i="1"/>
  <c r="G120" i="1"/>
  <c r="F120" i="1"/>
  <c r="H119" i="1"/>
  <c r="H118" i="1" s="1"/>
  <c r="J118" i="1"/>
  <c r="I118" i="1"/>
  <c r="G118" i="1"/>
  <c r="F118" i="1"/>
  <c r="H117" i="1"/>
  <c r="K117" i="1" s="1"/>
  <c r="K116" i="1" s="1"/>
  <c r="J116" i="1"/>
  <c r="I116" i="1"/>
  <c r="I113" i="1" s="1"/>
  <c r="H116" i="1"/>
  <c r="G116" i="1"/>
  <c r="F116" i="1"/>
  <c r="H115" i="1"/>
  <c r="K115" i="1" s="1"/>
  <c r="K114" i="1" s="1"/>
  <c r="J114" i="1"/>
  <c r="I114" i="1"/>
  <c r="G114" i="1"/>
  <c r="G113" i="1" s="1"/>
  <c r="F114" i="1"/>
  <c r="F113" i="1" s="1"/>
  <c r="J113" i="1"/>
  <c r="K112" i="1"/>
  <c r="K111" i="1" s="1"/>
  <c r="H112" i="1"/>
  <c r="J111" i="1"/>
  <c r="I111" i="1"/>
  <c r="H111" i="1"/>
  <c r="G111" i="1"/>
  <c r="F111" i="1"/>
  <c r="H110" i="1"/>
  <c r="K110" i="1" s="1"/>
  <c r="K109" i="1" s="1"/>
  <c r="J109" i="1"/>
  <c r="I109" i="1"/>
  <c r="G109" i="1"/>
  <c r="F109" i="1"/>
  <c r="H108" i="1"/>
  <c r="H107" i="1" s="1"/>
  <c r="J107" i="1"/>
  <c r="I107" i="1"/>
  <c r="G107" i="1"/>
  <c r="F107" i="1"/>
  <c r="K106" i="1"/>
  <c r="K105" i="1" s="1"/>
  <c r="H106" i="1"/>
  <c r="J105" i="1"/>
  <c r="I105" i="1"/>
  <c r="H105" i="1"/>
  <c r="G105" i="1"/>
  <c r="F105" i="1"/>
  <c r="H104" i="1"/>
  <c r="K104" i="1" s="1"/>
  <c r="K103" i="1" s="1"/>
  <c r="J103" i="1"/>
  <c r="I103" i="1"/>
  <c r="G103" i="1"/>
  <c r="K102" i="1"/>
  <c r="H102" i="1"/>
  <c r="H101" i="1" s="1"/>
  <c r="K101" i="1"/>
  <c r="J101" i="1"/>
  <c r="J96" i="1" s="1"/>
  <c r="I101" i="1"/>
  <c r="I96" i="1" s="1"/>
  <c r="G101" i="1"/>
  <c r="H100" i="1"/>
  <c r="K100" i="1" s="1"/>
  <c r="K99" i="1" s="1"/>
  <c r="J99" i="1"/>
  <c r="I99" i="1"/>
  <c r="G99" i="1"/>
  <c r="F99" i="1"/>
  <c r="H98" i="1"/>
  <c r="H97" i="1" s="1"/>
  <c r="J97" i="1"/>
  <c r="I97" i="1"/>
  <c r="G97" i="1"/>
  <c r="F97" i="1"/>
  <c r="G96" i="1"/>
  <c r="F96" i="1"/>
  <c r="H95" i="1"/>
  <c r="K95" i="1" s="1"/>
  <c r="K94" i="1" s="1"/>
  <c r="J94" i="1"/>
  <c r="I94" i="1"/>
  <c r="G94" i="1"/>
  <c r="F94" i="1"/>
  <c r="H93" i="1"/>
  <c r="K93" i="1" s="1"/>
  <c r="H92" i="1"/>
  <c r="K92" i="1" s="1"/>
  <c r="H91" i="1"/>
  <c r="K91" i="1" s="1"/>
  <c r="J90" i="1"/>
  <c r="I90" i="1"/>
  <c r="G90" i="1"/>
  <c r="F90" i="1"/>
  <c r="F89" i="1" s="1"/>
  <c r="J89" i="1"/>
  <c r="I89" i="1"/>
  <c r="G89" i="1"/>
  <c r="H88" i="1"/>
  <c r="K88" i="1" s="1"/>
  <c r="K87" i="1" s="1"/>
  <c r="J87" i="1"/>
  <c r="I87" i="1"/>
  <c r="G87" i="1"/>
  <c r="F87" i="1"/>
  <c r="H86" i="1"/>
  <c r="H85" i="1" s="1"/>
  <c r="J85" i="1"/>
  <c r="I85" i="1"/>
  <c r="G85" i="1"/>
  <c r="F85" i="1"/>
  <c r="H84" i="1"/>
  <c r="K84" i="1" s="1"/>
  <c r="K83" i="1" s="1"/>
  <c r="J83" i="1"/>
  <c r="I83" i="1"/>
  <c r="H83" i="1"/>
  <c r="G83" i="1"/>
  <c r="F83" i="1"/>
  <c r="H82" i="1"/>
  <c r="K82" i="1" s="1"/>
  <c r="K81" i="1" s="1"/>
  <c r="J81" i="1"/>
  <c r="I81" i="1"/>
  <c r="G81" i="1"/>
  <c r="F81" i="1"/>
  <c r="F72" i="1" s="1"/>
  <c r="F71" i="1" s="1"/>
  <c r="H80" i="1"/>
  <c r="H79" i="1" s="1"/>
  <c r="J79" i="1"/>
  <c r="I79" i="1"/>
  <c r="G79" i="1"/>
  <c r="G72" i="1" s="1"/>
  <c r="F79" i="1"/>
  <c r="H78" i="1"/>
  <c r="K78" i="1" s="1"/>
  <c r="K77" i="1" s="1"/>
  <c r="J77" i="1"/>
  <c r="I77" i="1"/>
  <c r="H77" i="1"/>
  <c r="G77" i="1"/>
  <c r="F77" i="1"/>
  <c r="H76" i="1"/>
  <c r="K76" i="1" s="1"/>
  <c r="K75" i="1"/>
  <c r="H75" i="1"/>
  <c r="H74" i="1"/>
  <c r="K74" i="1" s="1"/>
  <c r="J73" i="1"/>
  <c r="J72" i="1" s="1"/>
  <c r="I73" i="1"/>
  <c r="I72" i="1" s="1"/>
  <c r="H73" i="1"/>
  <c r="G73" i="1"/>
  <c r="F73" i="1"/>
  <c r="H69" i="1"/>
  <c r="K69" i="1" s="1"/>
  <c r="K68" i="1" s="1"/>
  <c r="K67" i="1" s="1"/>
  <c r="J68" i="1"/>
  <c r="I68" i="1"/>
  <c r="I67" i="1" s="1"/>
  <c r="G68" i="1"/>
  <c r="G67" i="1" s="1"/>
  <c r="F68" i="1"/>
  <c r="F67" i="1" s="1"/>
  <c r="J67" i="1"/>
  <c r="H66" i="1"/>
  <c r="K63" i="1"/>
  <c r="H63" i="1"/>
  <c r="K62" i="1"/>
  <c r="H62" i="1"/>
  <c r="H61" i="1"/>
  <c r="H60" i="1" s="1"/>
  <c r="J60" i="1"/>
  <c r="I60" i="1"/>
  <c r="G60" i="1"/>
  <c r="F60" i="1"/>
  <c r="K59" i="1"/>
  <c r="H59" i="1"/>
  <c r="K58" i="1"/>
  <c r="H58" i="1"/>
  <c r="G58" i="1"/>
  <c r="H57" i="1"/>
  <c r="K57" i="1" s="1"/>
  <c r="H56" i="1"/>
  <c r="K56" i="1" s="1"/>
  <c r="H55" i="1"/>
  <c r="K55" i="1" s="1"/>
  <c r="K54" i="1"/>
  <c r="H54" i="1"/>
  <c r="H53" i="1"/>
  <c r="K53" i="1" s="1"/>
  <c r="H52" i="1"/>
  <c r="K52" i="1" s="1"/>
  <c r="H51" i="1"/>
  <c r="H50" i="1" s="1"/>
  <c r="J50" i="1"/>
  <c r="I50" i="1"/>
  <c r="G50" i="1"/>
  <c r="G45" i="1" s="1"/>
  <c r="F50" i="1"/>
  <c r="H49" i="1"/>
  <c r="K49" i="1" s="1"/>
  <c r="K48" i="1" s="1"/>
  <c r="J48" i="1"/>
  <c r="I48" i="1"/>
  <c r="H48" i="1"/>
  <c r="G48" i="1"/>
  <c r="F48" i="1"/>
  <c r="F45" i="1" s="1"/>
  <c r="H47" i="1"/>
  <c r="K47" i="1" s="1"/>
  <c r="K46" i="1" s="1"/>
  <c r="J46" i="1"/>
  <c r="I46" i="1"/>
  <c r="G46" i="1"/>
  <c r="J45" i="1"/>
  <c r="I45" i="1"/>
  <c r="H44" i="1"/>
  <c r="K44" i="1" s="1"/>
  <c r="K43" i="1"/>
  <c r="H43" i="1"/>
  <c r="K42" i="1"/>
  <c r="H42" i="1"/>
  <c r="H41" i="1"/>
  <c r="H40" i="1" s="1"/>
  <c r="J40" i="1"/>
  <c r="I40" i="1"/>
  <c r="G40" i="1"/>
  <c r="F40" i="1"/>
  <c r="F36" i="1" s="1"/>
  <c r="K39" i="1"/>
  <c r="H39" i="1"/>
  <c r="K38" i="1"/>
  <c r="H38" i="1"/>
  <c r="H37" i="1" s="1"/>
  <c r="K37" i="1"/>
  <c r="J37" i="1"/>
  <c r="J36" i="1" s="1"/>
  <c r="I37" i="1"/>
  <c r="I36" i="1" s="1"/>
  <c r="G37" i="1"/>
  <c r="G36" i="1" s="1"/>
  <c r="F37" i="1"/>
  <c r="H35" i="1"/>
  <c r="H34" i="1" s="1"/>
  <c r="J34" i="1"/>
  <c r="I34" i="1"/>
  <c r="G34" i="1"/>
  <c r="F34" i="1"/>
  <c r="K33" i="1"/>
  <c r="H33" i="1"/>
  <c r="K32" i="1"/>
  <c r="J32" i="1"/>
  <c r="I32" i="1"/>
  <c r="H32" i="1"/>
  <c r="G32" i="1"/>
  <c r="F32" i="1"/>
  <c r="K31" i="1"/>
  <c r="H31" i="1"/>
  <c r="H30" i="1"/>
  <c r="K30" i="1" s="1"/>
  <c r="K29" i="1" s="1"/>
  <c r="J29" i="1"/>
  <c r="I29" i="1"/>
  <c r="G29" i="1"/>
  <c r="G25" i="1" s="1"/>
  <c r="F29" i="1"/>
  <c r="K28" i="1"/>
  <c r="K26" i="1" s="1"/>
  <c r="H28" i="1"/>
  <c r="K27" i="1"/>
  <c r="H27" i="1"/>
  <c r="H26" i="1" s="1"/>
  <c r="J26" i="1"/>
  <c r="I26" i="1"/>
  <c r="G26" i="1"/>
  <c r="F26" i="1"/>
  <c r="F25" i="1" s="1"/>
  <c r="J25" i="1"/>
  <c r="I25" i="1"/>
  <c r="H24" i="1"/>
  <c r="K24" i="1" s="1"/>
  <c r="K23" i="1" s="1"/>
  <c r="J23" i="1"/>
  <c r="I23" i="1"/>
  <c r="G23" i="1"/>
  <c r="F23" i="1"/>
  <c r="F18" i="1" s="1"/>
  <c r="K22" i="1"/>
  <c r="K21" i="1" s="1"/>
  <c r="H22" i="1"/>
  <c r="J21" i="1"/>
  <c r="I21" i="1"/>
  <c r="H21" i="1"/>
  <c r="G21" i="1"/>
  <c r="F21" i="1"/>
  <c r="H20" i="1"/>
  <c r="H19" i="1" s="1"/>
  <c r="J19" i="1"/>
  <c r="J18" i="1" s="1"/>
  <c r="I19" i="1"/>
  <c r="I18" i="1" s="1"/>
  <c r="G19" i="1"/>
  <c r="G18" i="1" s="1"/>
  <c r="F19" i="1"/>
  <c r="H17" i="1"/>
  <c r="H16" i="1" s="1"/>
  <c r="J16" i="1"/>
  <c r="I16" i="1"/>
  <c r="G16" i="1"/>
  <c r="F16" i="1"/>
  <c r="F13" i="1" s="1"/>
  <c r="F12" i="1" s="1"/>
  <c r="K15" i="1"/>
  <c r="H15" i="1"/>
  <c r="K14" i="1"/>
  <c r="J14" i="1"/>
  <c r="J13" i="1" s="1"/>
  <c r="I14" i="1"/>
  <c r="I13" i="1" s="1"/>
  <c r="H14" i="1"/>
  <c r="G14" i="1"/>
  <c r="G13" i="1" s="1"/>
  <c r="F14" i="1"/>
  <c r="G12" i="1" l="1"/>
  <c r="H13" i="1"/>
  <c r="H126" i="1"/>
  <c r="K244" i="1"/>
  <c r="K231" i="1" s="1"/>
  <c r="F150" i="1"/>
  <c r="F10" i="1" s="1"/>
  <c r="J12" i="1"/>
  <c r="K90" i="1"/>
  <c r="K89" i="1" s="1"/>
  <c r="K280" i="1"/>
  <c r="H25" i="1"/>
  <c r="K45" i="1"/>
  <c r="I150" i="1"/>
  <c r="I12" i="1"/>
  <c r="H36" i="1"/>
  <c r="F260" i="1"/>
  <c r="K184" i="1"/>
  <c r="K179" i="1" s="1"/>
  <c r="K189" i="1"/>
  <c r="H195" i="1"/>
  <c r="G260" i="1"/>
  <c r="I71" i="1"/>
  <c r="J150" i="1"/>
  <c r="K241" i="1"/>
  <c r="J71" i="1"/>
  <c r="G71" i="1"/>
  <c r="K216" i="1"/>
  <c r="K73" i="1"/>
  <c r="K72" i="1" s="1"/>
  <c r="K134" i="1"/>
  <c r="H248" i="1"/>
  <c r="I268" i="1"/>
  <c r="H303" i="1"/>
  <c r="K80" i="1"/>
  <c r="K79" i="1" s="1"/>
  <c r="K86" i="1"/>
  <c r="K85" i="1" s="1"/>
  <c r="K98" i="1"/>
  <c r="K97" i="1" s="1"/>
  <c r="K96" i="1" s="1"/>
  <c r="K119" i="1"/>
  <c r="K118" i="1" s="1"/>
  <c r="K113" i="1" s="1"/>
  <c r="K174" i="1"/>
  <c r="K173" i="1" s="1"/>
  <c r="K168" i="1" s="1"/>
  <c r="K222" i="1"/>
  <c r="K221" i="1" s="1"/>
  <c r="K226" i="1"/>
  <c r="K225" i="1" s="1"/>
  <c r="K235" i="1"/>
  <c r="K234" i="1" s="1"/>
  <c r="K247" i="1"/>
  <c r="K35" i="1"/>
  <c r="K34" i="1" s="1"/>
  <c r="K25" i="1" s="1"/>
  <c r="K41" i="1"/>
  <c r="K40" i="1" s="1"/>
  <c r="K36" i="1" s="1"/>
  <c r="K61" i="1"/>
  <c r="K60" i="1" s="1"/>
  <c r="K128" i="1"/>
  <c r="K127" i="1" s="1"/>
  <c r="K126" i="1" s="1"/>
  <c r="K140" i="1"/>
  <c r="K139" i="1" s="1"/>
  <c r="K153" i="1"/>
  <c r="K152" i="1" s="1"/>
  <c r="K159" i="1"/>
  <c r="K158" i="1" s="1"/>
  <c r="K200" i="1"/>
  <c r="K199" i="1" s="1"/>
  <c r="K195" i="1" s="1"/>
  <c r="K273" i="1"/>
  <c r="K272" i="1" s="1"/>
  <c r="K269" i="1" s="1"/>
  <c r="K268" i="1" s="1"/>
  <c r="H23" i="1"/>
  <c r="H18" i="1" s="1"/>
  <c r="H29" i="1"/>
  <c r="K108" i="1"/>
  <c r="K107" i="1" s="1"/>
  <c r="H132" i="1"/>
  <c r="H144" i="1"/>
  <c r="H134" i="1" s="1"/>
  <c r="K183" i="1"/>
  <c r="K182" i="1" s="1"/>
  <c r="K209" i="1"/>
  <c r="K208" i="1" s="1"/>
  <c r="K205" i="1" s="1"/>
  <c r="K215" i="1"/>
  <c r="K214" i="1" s="1"/>
  <c r="K250" i="1"/>
  <c r="K249" i="1" s="1"/>
  <c r="K248" i="1" s="1"/>
  <c r="K256" i="1"/>
  <c r="K255" i="1" s="1"/>
  <c r="K254" i="1" s="1"/>
  <c r="H297" i="1"/>
  <c r="K17" i="1"/>
  <c r="K16" i="1" s="1"/>
  <c r="K13" i="1" s="1"/>
  <c r="K20" i="1"/>
  <c r="K19" i="1" s="1"/>
  <c r="K18" i="1" s="1"/>
  <c r="H46" i="1"/>
  <c r="H45" i="1" s="1"/>
  <c r="H68" i="1"/>
  <c r="H67" i="1" s="1"/>
  <c r="H99" i="1"/>
  <c r="H175" i="1"/>
  <c r="H201" i="1"/>
  <c r="H87" i="1"/>
  <c r="H72" i="1" s="1"/>
  <c r="H114" i="1"/>
  <c r="H113" i="1" s="1"/>
  <c r="H187" i="1"/>
  <c r="H274" i="1"/>
  <c r="H269" i="1" s="1"/>
  <c r="H278" i="1"/>
  <c r="H292" i="1"/>
  <c r="H291" i="1" s="1"/>
  <c r="K51" i="1"/>
  <c r="K50" i="1" s="1"/>
  <c r="H81" i="1"/>
  <c r="H169" i="1"/>
  <c r="H168" i="1" s="1"/>
  <c r="H90" i="1"/>
  <c r="H94" i="1"/>
  <c r="H103" i="1"/>
  <c r="H109" i="1"/>
  <c r="H96" i="1" s="1"/>
  <c r="H164" i="1"/>
  <c r="H151" i="1" s="1"/>
  <c r="H184" i="1"/>
  <c r="H179" i="1" s="1"/>
  <c r="H210" i="1"/>
  <c r="H205" i="1" s="1"/>
  <c r="H216" i="1"/>
  <c r="H237" i="1"/>
  <c r="H231" i="1" s="1"/>
  <c r="H241" i="1"/>
  <c r="H251" i="1"/>
  <c r="H257" i="1"/>
  <c r="H254" i="1" s="1"/>
  <c r="H268" i="1" l="1"/>
  <c r="H150" i="1"/>
  <c r="G10" i="1"/>
  <c r="H89" i="1"/>
  <c r="H71" i="1" s="1"/>
  <c r="K151" i="1"/>
  <c r="K150" i="1" s="1"/>
  <c r="H12" i="1"/>
  <c r="J10" i="1"/>
  <c r="K71" i="1"/>
  <c r="I10" i="1"/>
  <c r="K12" i="1"/>
  <c r="H294" i="1"/>
  <c r="K10" i="1" l="1"/>
  <c r="H10" i="1"/>
</calcChain>
</file>

<file path=xl/sharedStrings.xml><?xml version="1.0" encoding="utf-8"?>
<sst xmlns="http://schemas.openxmlformats.org/spreadsheetml/2006/main" count="318" uniqueCount="266">
  <si>
    <t>Poder Judicial del Estado de Baja California</t>
  </si>
  <si>
    <t>Estado Analítico del Ejercicio del Presupuesto de Egresos</t>
  </si>
  <si>
    <t>Clasificación por Objeto del Gasto (Partida Específica)</t>
  </si>
  <si>
    <t>Del 1 de enero al 31 de diciembre de 2022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</si>
  <si>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</si>
  <si>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</si>
  <si>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</si>
  <si>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</si>
  <si>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</si>
  <si>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</si>
  <si>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</si>
  <si>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</si>
  <si>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</si>
  <si>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</si>
  <si>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</si>
  <si>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</si>
  <si>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</si>
  <si>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</si>
  <si>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</si>
  <si>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</si>
  <si>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</si>
  <si>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</si>
  <si>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</si>
  <si>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</si>
  <si>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</si>
  <si>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</si>
  <si>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</si>
  <si>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</si>
  <si>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</si>
  <si>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</si>
  <si>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</si>
  <si>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</si>
  <si>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</si>
  <si>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</si>
  <si>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</si>
  <si>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</si>
  <si>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</si>
  <si>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</si>
  <si>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</si>
  <si>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</si>
  <si>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</si>
  <si>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</si>
  <si>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</si>
  <si>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</si>
  <si>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</si>
  <si>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</si>
  <si>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</si>
  <si>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</si>
  <si>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</si>
  <si>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</si>
  <si>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</si>
  <si>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</si>
  <si>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</si>
  <si>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</si>
  <si>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</si>
  <si>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</si>
  <si>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</si>
  <si>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</si>
  <si>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</si>
  <si>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</si>
  <si>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</si>
  <si>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</si>
  <si>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</si>
  <si>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</si>
  <si>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</si>
  <si>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</si>
  <si>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</si>
  <si>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</si>
  <si>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</si>
  <si>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</si>
  <si>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</si>
  <si>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</si>
  <si>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</si>
  <si>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</si>
  <si>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</si>
  <si>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</si>
  <si>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</si>
  <si>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</si>
  <si>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</si>
  <si>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</si>
  <si>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</si>
  <si>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</si>
  <si>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</si>
  <si>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</si>
  <si>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</si>
  <si>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</si>
  <si>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</si>
  <si>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</si>
  <si>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</si>
  <si>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</si>
  <si>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</si>
  <si>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</si>
  <si>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</si>
  <si>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</si>
  <si>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</si>
  <si>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</si>
  <si>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</si>
  <si>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</si>
  <si>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</si>
  <si>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</si>
  <si>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</si>
  <si>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</si>
  <si>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</si>
  <si>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</si>
  <si>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</si>
  <si>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</si>
  <si>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</si>
  <si>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</si>
  <si>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</si>
  <si>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Fibras sinteticas hules plasticos y derivados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</si>
  <si>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</si>
  <si>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</si>
  <si>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</si>
  <si>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</si>
  <si>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</si>
  <si>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</si>
  <si>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</si>
  <si>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</si>
  <si>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</si>
  <si>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</si>
  <si>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</si>
  <si>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</si>
  <si>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</si>
  <si>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</si>
  <si>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</si>
  <si>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</si>
  <si>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</si>
  <si>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</si>
  <si>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</si>
  <si>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</si>
  <si>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</si>
  <si>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</si>
  <si>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</si>
  <si>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</si>
  <si>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</si>
  <si>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</si>
  <si>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</si>
  <si>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</si>
  <si>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</si>
  <si>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</si>
  <si>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</si>
  <si>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</si>
  <si>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</si>
  <si>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</si>
  <si>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</si>
  <si>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</si>
  <si>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</si>
  <si>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</si>
  <si>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</si>
  <si>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</si>
  <si>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</si>
  <si>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</si>
  <si>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</si>
  <si>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</si>
  <si>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</si>
  <si>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</si>
  <si>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</si>
  <si>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</si>
  <si>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</si>
  <si>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</si>
  <si>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</si>
  <si>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</si>
  <si>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</si>
  <si>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</si>
  <si>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</si>
  <si>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</si>
  <si>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</si>
  <si>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</si>
  <si>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</si>
  <si>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</si>
  <si>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</si>
  <si>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</si>
  <si>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</si>
  <si>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</si>
  <si>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</si>
  <si>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</si>
  <si>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</si>
  <si>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</si>
  <si>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</si>
  <si>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</si>
  <si>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</si>
  <si>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</si>
  <si>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</si>
  <si>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</si>
  <si>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</si>
  <si>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</si>
  <si>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</si>
  <si>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</si>
  <si>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</si>
  <si>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</si>
  <si>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</si>
  <si>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</si>
  <si>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</si>
  <si>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</si>
  <si>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</si>
  <si>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</si>
  <si>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</si>
  <si>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</si>
  <si>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</si>
  <si>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</si>
  <si>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</si>
  <si>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</si>
  <si>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</si>
  <si>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</si>
  <si>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</si>
  <si>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</si>
  <si>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</si>
  <si>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</si>
  <si>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</si>
  <si>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</si>
  <si>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</si>
  <si>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</si>
  <si>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</si>
  <si>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</si>
  <si>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</si>
  <si>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</si>
  <si>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</si>
  <si>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</si>
  <si>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</si>
  <si>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</si>
  <si>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</si>
  <si>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</si>
  <si>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</si>
  <si>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</si>
  <si>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</si>
  <si>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</si>
  <si>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</si>
  <si>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</si>
  <si>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</si>
  <si>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</si>
  <si>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</si>
  <si>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</si>
  <si>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</si>
  <si>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</si>
  <si>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</si>
  <si>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</si>
  <si>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</si>
  <si>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</si>
  <si>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</si>
  <si>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</si>
  <si>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</si>
  <si>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</si>
  <si>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</si>
  <si>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</si>
  <si>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</si>
  <si>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</si>
  <si>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</si>
  <si>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</si>
  <si>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</si>
  <si>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</si>
  <si>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</si>
  <si>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</si>
  <si>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</si>
  <si>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</si>
  <si>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</si>
  <si>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</si>
  <si>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Activos intangibles</t>
  </si>
  <si>
    <t>Licencias informáticas e intelectuales</t>
  </si>
  <si>
    <t>INVERSION PÚBLICA</t>
  </si>
  <si>
    <t>Obra pública en bienes propios</t>
  </si>
  <si>
    <t>Trabajos de acabados en edificaciones y otros trabajos especializados</t>
  </si>
  <si>
    <t>Edificaciones no habitacionales en bienes de dominio público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</si>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</sst>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40" fontId="0" fillId="0" borderId="11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2" fillId="3" borderId="14" xfId="0" applyFont="1" applyFill="1" applyBorder="1" applyAlignment="1"/>
    <xf numFmtId="0" fontId="2" fillId="3" borderId="15" xfId="0" applyFont="1" applyFill="1" applyBorder="1" applyAlignment="1">
      <alignment vertical="top"/>
    </xf>
    <xf numFmtId="40" fontId="2" fillId="3" borderId="16" xfId="0" applyNumberFormat="1" applyFont="1" applyFill="1" applyBorder="1" applyAlignment="1" applyProtection="1">
      <alignment vertical="top"/>
    </xf>
    <xf numFmtId="40" fontId="2" fillId="3" borderId="17" xfId="0" applyNumberFormat="1" applyFont="1" applyFill="1" applyBorder="1" applyAlignment="1" applyProtection="1">
      <alignment vertical="top"/>
    </xf>
    <xf numFmtId="0" fontId="0" fillId="0" borderId="9" xfId="0" applyFont="1" applyFill="1" applyBorder="1" applyAlignment="1"/>
    <xf numFmtId="0" fontId="0" fillId="0" borderId="18" xfId="0" applyFont="1" applyFill="1" applyBorder="1" applyAlignment="1"/>
    <xf numFmtId="164" fontId="0" fillId="0" borderId="18" xfId="0" applyNumberFormat="1" applyFont="1" applyFill="1" applyBorder="1" applyAlignment="1" applyProtection="1">
      <alignment horizontal="center" vertical="top"/>
      <protection locked="0"/>
    </xf>
    <xf numFmtId="164" fontId="0" fillId="0" borderId="18" xfId="0" applyNumberFormat="1" applyFont="1" applyFill="1" applyBorder="1" applyAlignment="1" applyProtection="1">
      <alignment horizontal="left"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>
      <alignment vertical="top"/>
    </xf>
    <xf numFmtId="40" fontId="2" fillId="0" borderId="16" xfId="0" applyNumberFormat="1" applyFont="1" applyFill="1" applyBorder="1" applyAlignment="1" applyProtection="1">
      <alignment vertical="top"/>
    </xf>
    <xf numFmtId="40" fontId="2" fillId="0" borderId="17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13" xfId="0" applyFont="1" applyFill="1" applyBorder="1" applyAlignment="1"/>
    <xf numFmtId="0" fontId="2" fillId="4" borderId="14" xfId="0" applyFont="1" applyFill="1" applyBorder="1" applyAlignment="1"/>
    <xf numFmtId="0" fontId="2" fillId="4" borderId="15" xfId="0" applyFont="1" applyFill="1" applyBorder="1" applyAlignment="1">
      <alignment vertical="top"/>
    </xf>
    <xf numFmtId="40" fontId="2" fillId="4" borderId="16" xfId="0" applyNumberFormat="1" applyFont="1" applyFill="1" applyBorder="1" applyAlignment="1" applyProtection="1">
      <alignment vertical="top"/>
      <protection locked="0"/>
    </xf>
    <xf numFmtId="40" fontId="2" fillId="4" borderId="17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13" xfId="0" applyFont="1" applyFill="1" applyBorder="1" applyAlignment="1"/>
    <xf numFmtId="0" fontId="0" fillId="3" borderId="15" xfId="0" applyFont="1" applyFill="1" applyBorder="1" applyAlignment="1">
      <alignment vertical="top"/>
    </xf>
    <xf numFmtId="40" fontId="0" fillId="3" borderId="16" xfId="0" applyNumberFormat="1" applyFont="1" applyFill="1" applyBorder="1" applyAlignment="1" applyProtection="1">
      <alignment vertical="top"/>
      <protection locked="0"/>
    </xf>
    <xf numFmtId="40" fontId="0" fillId="3" borderId="17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/>
    <xf numFmtId="164" fontId="0" fillId="0" borderId="19" xfId="0" applyNumberFormat="1" applyFont="1" applyBorder="1" applyAlignment="1" applyProtection="1">
      <alignment horizontal="right" vertical="top"/>
      <protection locked="0"/>
    </xf>
    <xf numFmtId="164" fontId="0" fillId="0" borderId="13" xfId="0" applyNumberFormat="1" applyFont="1" applyBorder="1" applyAlignment="1" applyProtection="1">
      <alignment horizontal="left" vertical="top" wrapText="1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164" fontId="0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40" fontId="2" fillId="0" borderId="16" xfId="0" applyNumberFormat="1" applyFont="1" applyFill="1" applyBorder="1" applyAlignment="1" applyProtection="1">
      <alignment vertical="top"/>
      <protection locked="0"/>
    </xf>
    <xf numFmtId="164" fontId="0" fillId="0" borderId="13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/>
    <xf numFmtId="40" fontId="6" fillId="0" borderId="0" xfId="0" applyNumberFormat="1" applyFont="1" applyBorder="1" applyAlignment="1">
      <alignment vertical="top" wrapText="1" readingOrder="1"/>
    </xf>
    <xf numFmtId="0" fontId="0" fillId="0" borderId="13" xfId="0" applyFont="1" applyFill="1" applyBorder="1" applyAlignment="1">
      <alignment horizontal="left" vertical="top" wrapText="1"/>
    </xf>
    <xf numFmtId="164" fontId="0" fillId="0" borderId="13" xfId="0" applyNumberFormat="1" applyFont="1" applyBorder="1" applyAlignment="1" applyProtection="1">
      <alignment vertical="top" wrapText="1"/>
      <protection locked="0"/>
    </xf>
    <xf numFmtId="164" fontId="0" fillId="0" borderId="14" xfId="0" applyNumberFormat="1" applyFont="1" applyBorder="1" applyAlignment="1" applyProtection="1">
      <alignment vertical="top" wrapText="1"/>
      <protection locked="0"/>
    </xf>
    <xf numFmtId="0" fontId="0" fillId="0" borderId="1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1" xfId="0" applyFont="1" applyFill="1" applyBorder="1" applyAlignment="1">
      <alignment horizontal="left"/>
    </xf>
    <xf numFmtId="164" fontId="0" fillId="0" borderId="21" xfId="0" applyNumberFormat="1" applyFont="1" applyBorder="1" applyAlignment="1" applyProtection="1">
      <alignment horizontal="right" vertical="top"/>
      <protection locked="0"/>
    </xf>
    <xf numFmtId="164" fontId="0" fillId="0" borderId="22" xfId="0" applyNumberFormat="1" applyFont="1" applyBorder="1" applyAlignment="1" applyProtection="1">
      <alignment horizontal="left" vertical="top" wrapText="1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40" fontId="2" fillId="0" borderId="24" xfId="0" applyNumberFormat="1" applyFont="1" applyFill="1" applyBorder="1" applyAlignment="1" applyProtection="1">
      <alignment vertical="top"/>
      <protection locked="0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26" xfId="0" applyFont="1" applyFill="1" applyBorder="1" applyAlignment="1">
      <alignment horizontal="left"/>
    </xf>
    <xf numFmtId="164" fontId="0" fillId="0" borderId="26" xfId="0" applyNumberFormat="1" applyFont="1" applyBorder="1" applyAlignment="1" applyProtection="1">
      <alignment horizontal="right" vertical="top"/>
      <protection locked="0"/>
    </xf>
    <xf numFmtId="164" fontId="0" fillId="0" borderId="26" xfId="0" applyNumberFormat="1" applyFont="1" applyBorder="1" applyAlignment="1" applyProtection="1">
      <alignment horizontal="left" vertical="top"/>
      <protection locked="0"/>
    </xf>
    <xf numFmtId="40" fontId="0" fillId="0" borderId="27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0" fillId="0" borderId="29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320</xdr:row>
      <xdr:rowOff>19049</xdr:rowOff>
    </xdr:from>
    <xdr:to>
      <xdr:col>10</xdr:col>
      <xdr:colOff>904875</xdr:colOff>
      <xdr:row>325</xdr:row>
      <xdr:rowOff>9524</xdr:rowOff>
    </xdr:to>
    <xdr:sp macro="" textlink="">
      <xdr:nvSpPr>
        <xdr:cNvPr id="2" name="3 CuadroTexto"/>
        <xdr:cNvSpPr txBox="1"/>
      </xdr:nvSpPr>
      <xdr:spPr>
        <a:xfrm>
          <a:off x="8601075" y="63131699"/>
          <a:ext cx="28003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1304924</xdr:colOff>
      <xdr:row>320</xdr:row>
      <xdr:rowOff>0</xdr:rowOff>
    </xdr:from>
    <xdr:to>
      <xdr:col>7</xdr:col>
      <xdr:colOff>419099</xdr:colOff>
      <xdr:row>325</xdr:row>
      <xdr:rowOff>0</xdr:rowOff>
    </xdr:to>
    <xdr:sp macro="" textlink="">
      <xdr:nvSpPr>
        <xdr:cNvPr id="3" name="4 CuadroTexto"/>
        <xdr:cNvSpPr txBox="1"/>
      </xdr:nvSpPr>
      <xdr:spPr>
        <a:xfrm>
          <a:off x="4248149" y="63112650"/>
          <a:ext cx="36195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320</xdr:row>
      <xdr:rowOff>9525</xdr:rowOff>
    </xdr:from>
    <xdr:to>
      <xdr:col>3</xdr:col>
      <xdr:colOff>590550</xdr:colOff>
      <xdr:row>325</xdr:row>
      <xdr:rowOff>57150</xdr:rowOff>
    </xdr:to>
    <xdr:sp macro="" textlink="">
      <xdr:nvSpPr>
        <xdr:cNvPr id="4" name="5 CuadroTexto"/>
        <xdr:cNvSpPr txBox="1"/>
      </xdr:nvSpPr>
      <xdr:spPr>
        <a:xfrm>
          <a:off x="0" y="63122175"/>
          <a:ext cx="2771775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PJ_2022_ADECUACIONES_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_PARTIDA_ESPECIFICA"/>
      <sheetName val="GLOBAL_TODAS"/>
      <sheetName val="globales"/>
      <sheetName val="globales (2)"/>
      <sheetName val="COG_PARTIDA_ESPECIFICA (2)"/>
    </sheetNames>
    <sheetDataSet>
      <sheetData sheetId="0">
        <row r="268">
          <cell r="G268">
            <v>4537554.16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321"/>
  <sheetViews>
    <sheetView tabSelected="1" zoomScaleNormal="100" workbookViewId="0">
      <selection sqref="A1:K1"/>
    </sheetView>
  </sheetViews>
  <sheetFormatPr baseColWidth="10" defaultRowHeight="15" x14ac:dyDescent="0.25"/>
  <cols>
    <col min="1" max="2" width="11.42578125" style="2" customWidth="1"/>
    <col min="3" max="3" width="9.85546875" style="2" customWidth="1"/>
    <col min="4" max="4" width="11.42578125" style="2" customWidth="1"/>
    <col min="5" max="5" width="37.85546875" style="92" customWidth="1"/>
    <col min="6" max="6" width="15.5703125" style="2" customWidth="1"/>
    <col min="7" max="7" width="14.140625" style="2" customWidth="1"/>
    <col min="8" max="8" width="15.140625" style="2" customWidth="1"/>
    <col min="9" max="10" width="15.28515625" style="2" customWidth="1"/>
    <col min="11" max="11" width="15.140625" style="2" customWidth="1"/>
    <col min="12" max="16384" width="11.42578125" style="2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6.75" customHeight="1" thickBot="1" x14ac:dyDescent="0.3">
      <c r="D6" s="4"/>
      <c r="E6" s="5"/>
      <c r="F6" s="4"/>
    </row>
    <row r="7" spans="1:11" ht="24.75" customHeight="1" x14ac:dyDescent="0.25">
      <c r="A7" s="6" t="s">
        <v>4</v>
      </c>
      <c r="B7" s="7" t="s">
        <v>5</v>
      </c>
      <c r="C7" s="7" t="s">
        <v>6</v>
      </c>
      <c r="D7" s="7"/>
      <c r="E7" s="7"/>
      <c r="F7" s="8" t="s">
        <v>7</v>
      </c>
      <c r="G7" s="8"/>
      <c r="H7" s="8"/>
      <c r="I7" s="8"/>
      <c r="J7" s="8"/>
      <c r="K7" s="9" t="s">
        <v>8</v>
      </c>
    </row>
    <row r="8" spans="1:11" ht="28.5" customHeight="1" x14ac:dyDescent="0.25">
      <c r="A8" s="10"/>
      <c r="B8" s="11"/>
      <c r="C8" s="12" t="s">
        <v>9</v>
      </c>
      <c r="D8" s="12" t="s">
        <v>10</v>
      </c>
      <c r="E8" s="13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5"/>
    </row>
    <row r="9" spans="1:11" s="22" customFormat="1" x14ac:dyDescent="0.25">
      <c r="A9" s="16"/>
      <c r="B9" s="17"/>
      <c r="C9" s="17"/>
      <c r="D9" s="18"/>
      <c r="E9" s="19"/>
      <c r="F9" s="20"/>
      <c r="G9" s="20"/>
      <c r="H9" s="20"/>
      <c r="I9" s="20"/>
      <c r="J9" s="20"/>
      <c r="K9" s="21"/>
    </row>
    <row r="10" spans="1:11" s="22" customFormat="1" ht="15" customHeight="1" x14ac:dyDescent="0.25">
      <c r="A10" s="23" t="s">
        <v>17</v>
      </c>
      <c r="B10" s="24"/>
      <c r="C10" s="25"/>
      <c r="D10" s="25"/>
      <c r="E10" s="26"/>
      <c r="F10" s="27">
        <f t="shared" ref="F10:K10" si="0">SUM(F12,F71,F150,F260,F268,F309,F314)</f>
        <v>1184806100</v>
      </c>
      <c r="G10" s="27">
        <f t="shared" si="0"/>
        <v>72107880.709999993</v>
      </c>
      <c r="H10" s="27">
        <f t="shared" si="0"/>
        <v>1256913980.71</v>
      </c>
      <c r="I10" s="27">
        <f t="shared" si="0"/>
        <v>1241545883.1299999</v>
      </c>
      <c r="J10" s="27">
        <f t="shared" si="0"/>
        <v>1212282461.4999998</v>
      </c>
      <c r="K10" s="28">
        <f t="shared" si="0"/>
        <v>15368097.579999967</v>
      </c>
    </row>
    <row r="11" spans="1:11" s="22" customFormat="1" x14ac:dyDescent="0.25">
      <c r="A11" s="16"/>
      <c r="B11" s="29"/>
      <c r="C11" s="30"/>
      <c r="D11" s="31"/>
      <c r="E11" s="32"/>
      <c r="F11" s="33"/>
      <c r="G11" s="33"/>
      <c r="H11" s="33"/>
      <c r="I11" s="33"/>
      <c r="J11" s="33"/>
      <c r="K11" s="34"/>
    </row>
    <row r="12" spans="1:11" s="22" customFormat="1" ht="15" customHeight="1" x14ac:dyDescent="0.25">
      <c r="A12" s="35">
        <v>10000</v>
      </c>
      <c r="B12" s="36" t="s">
        <v>18</v>
      </c>
      <c r="C12" s="37"/>
      <c r="D12" s="37"/>
      <c r="E12" s="38"/>
      <c r="F12" s="39">
        <f t="shared" ref="F12:K12" si="1">SUM(F13,F18,F25,F36,F45,F67)</f>
        <v>1084448000</v>
      </c>
      <c r="G12" s="39">
        <f t="shared" si="1"/>
        <v>44056341.259999998</v>
      </c>
      <c r="H12" s="39">
        <f t="shared" si="1"/>
        <v>1128504341.26</v>
      </c>
      <c r="I12" s="39">
        <f t="shared" si="1"/>
        <v>1124944440.75</v>
      </c>
      <c r="J12" s="39">
        <f t="shared" si="1"/>
        <v>1112249868.23</v>
      </c>
      <c r="K12" s="40">
        <f t="shared" si="1"/>
        <v>3559900.5099999676</v>
      </c>
    </row>
    <row r="13" spans="1:11" s="22" customFormat="1" x14ac:dyDescent="0.25">
      <c r="A13" s="41"/>
      <c r="B13" s="42">
        <v>11000</v>
      </c>
      <c r="C13" s="43" t="s">
        <v>19</v>
      </c>
      <c r="D13" s="44"/>
      <c r="E13" s="45"/>
      <c r="F13" s="46">
        <f t="shared" ref="F13:K13" si="2">SUM(F14,F16)</f>
        <v>453184715</v>
      </c>
      <c r="G13" s="46">
        <f t="shared" si="2"/>
        <v>3507280.26</v>
      </c>
      <c r="H13" s="46">
        <f t="shared" si="2"/>
        <v>456691995.25999999</v>
      </c>
      <c r="I13" s="46">
        <f t="shared" si="2"/>
        <v>456675165.18000001</v>
      </c>
      <c r="J13" s="46">
        <f t="shared" si="2"/>
        <v>456196049.67000002</v>
      </c>
      <c r="K13" s="47">
        <f t="shared" si="2"/>
        <v>16830.079999983311</v>
      </c>
    </row>
    <row r="14" spans="1:11" s="22" customFormat="1" x14ac:dyDescent="0.25">
      <c r="A14" s="41"/>
      <c r="B14" s="48"/>
      <c r="C14" s="49">
        <v>11100</v>
      </c>
      <c r="D14" s="50" t="s">
        <v>20</v>
      </c>
      <c r="E14" s="51"/>
      <c r="F14" s="52">
        <f t="shared" ref="F14:K14" si="3">SUM(F15)</f>
        <v>136858029</v>
      </c>
      <c r="G14" s="52">
        <f t="shared" si="3"/>
        <v>2647438</v>
      </c>
      <c r="H14" s="52">
        <f t="shared" si="3"/>
        <v>139505467</v>
      </c>
      <c r="I14" s="52">
        <f t="shared" si="3"/>
        <v>139505467</v>
      </c>
      <c r="J14" s="52">
        <f t="shared" si="3"/>
        <v>139505467</v>
      </c>
      <c r="K14" s="53">
        <f t="shared" si="3"/>
        <v>0</v>
      </c>
    </row>
    <row r="15" spans="1:11" s="22" customFormat="1" x14ac:dyDescent="0.25">
      <c r="A15" s="41"/>
      <c r="B15" s="54"/>
      <c r="C15" s="48"/>
      <c r="D15" s="55">
        <v>11101</v>
      </c>
      <c r="E15" s="56" t="s">
        <v>21</v>
      </c>
      <c r="F15" s="57">
        <v>136858029</v>
      </c>
      <c r="G15" s="57">
        <v>2647438</v>
      </c>
      <c r="H15" s="57">
        <f>F15+G15</f>
        <v>139505467</v>
      </c>
      <c r="I15" s="57">
        <v>139505467</v>
      </c>
      <c r="J15" s="57">
        <v>139505467</v>
      </c>
      <c r="K15" s="40">
        <f>H15-I15</f>
        <v>0</v>
      </c>
    </row>
    <row r="16" spans="1:11" s="22" customFormat="1" x14ac:dyDescent="0.25">
      <c r="A16" s="41"/>
      <c r="B16" s="48"/>
      <c r="C16" s="49">
        <v>11300</v>
      </c>
      <c r="D16" s="50" t="s">
        <v>22</v>
      </c>
      <c r="E16" s="51"/>
      <c r="F16" s="52">
        <f t="shared" ref="F16:K16" si="4">SUM(F17)</f>
        <v>316326686</v>
      </c>
      <c r="G16" s="52">
        <f t="shared" si="4"/>
        <v>859842.26</v>
      </c>
      <c r="H16" s="52">
        <f t="shared" si="4"/>
        <v>317186528.25999999</v>
      </c>
      <c r="I16" s="52">
        <f t="shared" si="4"/>
        <v>317169698.18000001</v>
      </c>
      <c r="J16" s="52">
        <f t="shared" si="4"/>
        <v>316690582.67000002</v>
      </c>
      <c r="K16" s="53">
        <f t="shared" si="4"/>
        <v>16830.079999983311</v>
      </c>
    </row>
    <row r="17" spans="1:11" s="22" customFormat="1" x14ac:dyDescent="0.25">
      <c r="A17" s="41"/>
      <c r="B17" s="54"/>
      <c r="C17" s="48"/>
      <c r="D17" s="55">
        <v>11301</v>
      </c>
      <c r="E17" s="56" t="s">
        <v>23</v>
      </c>
      <c r="F17" s="57">
        <v>316326686</v>
      </c>
      <c r="G17" s="57">
        <v>859842.26</v>
      </c>
      <c r="H17" s="57">
        <f>F17+G17</f>
        <v>317186528.25999999</v>
      </c>
      <c r="I17" s="57">
        <v>317169698.18000001</v>
      </c>
      <c r="J17" s="57">
        <v>316690582.67000002</v>
      </c>
      <c r="K17" s="40">
        <f t="shared" ref="K17:K88" si="5">H17-I17</f>
        <v>16830.079999983311</v>
      </c>
    </row>
    <row r="18" spans="1:11" s="22" customFormat="1" x14ac:dyDescent="0.25">
      <c r="A18" s="41"/>
      <c r="B18" s="42">
        <v>12000</v>
      </c>
      <c r="C18" s="43" t="s">
        <v>24</v>
      </c>
      <c r="D18" s="44"/>
      <c r="E18" s="45"/>
      <c r="F18" s="46">
        <f>SUM(F19,F21,F23)</f>
        <v>3958346</v>
      </c>
      <c r="G18" s="46">
        <f t="shared" ref="G18:K18" si="6">SUM(G19,G21,G23)</f>
        <v>190800</v>
      </c>
      <c r="H18" s="46">
        <f t="shared" si="6"/>
        <v>4149146</v>
      </c>
      <c r="I18" s="46">
        <f t="shared" si="6"/>
        <v>4011648.45</v>
      </c>
      <c r="J18" s="46">
        <f t="shared" si="6"/>
        <v>3983679.79</v>
      </c>
      <c r="K18" s="47">
        <f t="shared" si="6"/>
        <v>137497.55000000002</v>
      </c>
    </row>
    <row r="19" spans="1:11" s="22" customFormat="1" x14ac:dyDescent="0.25">
      <c r="A19" s="41"/>
      <c r="B19" s="48"/>
      <c r="C19" s="49" t="s">
        <v>25</v>
      </c>
      <c r="D19" s="50"/>
      <c r="E19" s="51"/>
      <c r="F19" s="52">
        <f>SUM(F20)</f>
        <v>0</v>
      </c>
      <c r="G19" s="52">
        <f t="shared" ref="G19:K19" si="7">SUM(G20)</f>
        <v>190800</v>
      </c>
      <c r="H19" s="52">
        <f t="shared" si="7"/>
        <v>190800</v>
      </c>
      <c r="I19" s="52">
        <f t="shared" si="7"/>
        <v>186371.72</v>
      </c>
      <c r="J19" s="52">
        <f t="shared" si="7"/>
        <v>186371.72</v>
      </c>
      <c r="K19" s="53">
        <f t="shared" si="7"/>
        <v>4428.2799999999988</v>
      </c>
    </row>
    <row r="20" spans="1:11" s="22" customFormat="1" x14ac:dyDescent="0.25">
      <c r="A20" s="41"/>
      <c r="B20" s="54"/>
      <c r="C20" s="48"/>
      <c r="D20" s="58">
        <v>12101</v>
      </c>
      <c r="E20" s="59" t="s">
        <v>26</v>
      </c>
      <c r="F20" s="57"/>
      <c r="G20" s="57">
        <v>190800</v>
      </c>
      <c r="H20" s="57">
        <f>F20+G20</f>
        <v>190800</v>
      </c>
      <c r="I20" s="57">
        <v>186371.72</v>
      </c>
      <c r="J20" s="57">
        <v>186371.72</v>
      </c>
      <c r="K20" s="40">
        <f t="shared" si="5"/>
        <v>4428.2799999999988</v>
      </c>
    </row>
    <row r="21" spans="1:11" s="22" customFormat="1" x14ac:dyDescent="0.25">
      <c r="A21" s="41"/>
      <c r="B21" s="48"/>
      <c r="C21" s="49">
        <v>12200</v>
      </c>
      <c r="D21" s="50" t="s">
        <v>27</v>
      </c>
      <c r="E21" s="51"/>
      <c r="F21" s="52">
        <f t="shared" ref="F21:K21" si="8">SUM(F22)</f>
        <v>3958346</v>
      </c>
      <c r="G21" s="52">
        <f t="shared" si="8"/>
        <v>0</v>
      </c>
      <c r="H21" s="52">
        <f t="shared" si="8"/>
        <v>3958346</v>
      </c>
      <c r="I21" s="52">
        <f t="shared" si="8"/>
        <v>3825276.73</v>
      </c>
      <c r="J21" s="52">
        <f t="shared" si="8"/>
        <v>3797308.07</v>
      </c>
      <c r="K21" s="53">
        <f t="shared" si="8"/>
        <v>133069.27000000002</v>
      </c>
    </row>
    <row r="22" spans="1:11" s="22" customFormat="1" x14ac:dyDescent="0.25">
      <c r="A22" s="41"/>
      <c r="B22" s="54"/>
      <c r="C22" s="48"/>
      <c r="D22" s="58">
        <v>12201</v>
      </c>
      <c r="E22" s="59" t="s">
        <v>28</v>
      </c>
      <c r="F22" s="57">
        <v>3958346</v>
      </c>
      <c r="G22" s="57"/>
      <c r="H22" s="57">
        <f>F22+G22</f>
        <v>3958346</v>
      </c>
      <c r="I22" s="57">
        <v>3825276.73</v>
      </c>
      <c r="J22" s="57">
        <v>3797308.07</v>
      </c>
      <c r="K22" s="40">
        <f t="shared" si="5"/>
        <v>133069.27000000002</v>
      </c>
    </row>
    <row r="23" spans="1:11" s="22" customFormat="1" x14ac:dyDescent="0.25">
      <c r="A23" s="41"/>
      <c r="B23" s="48"/>
      <c r="C23" s="49">
        <v>12300</v>
      </c>
      <c r="D23" s="50" t="s">
        <v>29</v>
      </c>
      <c r="E23" s="51"/>
      <c r="F23" s="52">
        <f>SUM(F24)</f>
        <v>0</v>
      </c>
      <c r="G23" s="52">
        <f t="shared" ref="G23:K23" si="9">SUM(G24)</f>
        <v>0</v>
      </c>
      <c r="H23" s="52">
        <f t="shared" si="9"/>
        <v>0</v>
      </c>
      <c r="I23" s="52">
        <f t="shared" si="9"/>
        <v>0</v>
      </c>
      <c r="J23" s="52">
        <f t="shared" si="9"/>
        <v>0</v>
      </c>
      <c r="K23" s="53">
        <f t="shared" si="9"/>
        <v>0</v>
      </c>
    </row>
    <row r="24" spans="1:11" s="22" customFormat="1" ht="30" x14ac:dyDescent="0.25">
      <c r="A24" s="41"/>
      <c r="B24" s="54"/>
      <c r="C24" s="48"/>
      <c r="D24" s="55">
        <v>12301</v>
      </c>
      <c r="E24" s="56" t="s">
        <v>30</v>
      </c>
      <c r="F24" s="57"/>
      <c r="G24" s="57"/>
      <c r="H24" s="57">
        <f>F24+G24</f>
        <v>0</v>
      </c>
      <c r="I24" s="57"/>
      <c r="J24" s="57"/>
      <c r="K24" s="40">
        <f t="shared" si="5"/>
        <v>0</v>
      </c>
    </row>
    <row r="25" spans="1:11" s="22" customFormat="1" x14ac:dyDescent="0.25">
      <c r="A25" s="41"/>
      <c r="B25" s="42">
        <v>13000</v>
      </c>
      <c r="C25" s="43" t="s">
        <v>31</v>
      </c>
      <c r="D25" s="44"/>
      <c r="E25" s="45"/>
      <c r="F25" s="46">
        <f>SUM(F26,F29,F32,F34)</f>
        <v>323256373</v>
      </c>
      <c r="G25" s="46">
        <f t="shared" ref="G25:K25" si="10">SUM(G26,G29,G32,G34)</f>
        <v>29183663.090000004</v>
      </c>
      <c r="H25" s="46">
        <f t="shared" si="10"/>
        <v>352440036.09000003</v>
      </c>
      <c r="I25" s="46">
        <f t="shared" si="10"/>
        <v>350839289.75999999</v>
      </c>
      <c r="J25" s="46">
        <f t="shared" si="10"/>
        <v>348256369.75999999</v>
      </c>
      <c r="K25" s="47">
        <f t="shared" si="10"/>
        <v>1600746.3299999875</v>
      </c>
    </row>
    <row r="26" spans="1:11" s="22" customFormat="1" x14ac:dyDescent="0.25">
      <c r="A26" s="41"/>
      <c r="B26" s="48"/>
      <c r="C26" s="49">
        <v>13100</v>
      </c>
      <c r="D26" s="50" t="s">
        <v>32</v>
      </c>
      <c r="E26" s="51"/>
      <c r="F26" s="52">
        <f>SUM(F27:F28)</f>
        <v>13969022</v>
      </c>
      <c r="G26" s="52">
        <f t="shared" ref="G26:K26" si="11">SUM(G27:G28)</f>
        <v>1845415.8</v>
      </c>
      <c r="H26" s="52">
        <f t="shared" si="11"/>
        <v>15814437.800000001</v>
      </c>
      <c r="I26" s="52">
        <f t="shared" si="11"/>
        <v>15327988.1</v>
      </c>
      <c r="J26" s="52">
        <f t="shared" si="11"/>
        <v>15015027.039999999</v>
      </c>
      <c r="K26" s="53">
        <f t="shared" si="11"/>
        <v>486449.69999999972</v>
      </c>
    </row>
    <row r="27" spans="1:11" s="22" customFormat="1" ht="30" x14ac:dyDescent="0.25">
      <c r="A27" s="41"/>
      <c r="B27" s="54"/>
      <c r="C27" s="48"/>
      <c r="D27" s="55">
        <v>13101</v>
      </c>
      <c r="E27" s="56" t="s">
        <v>33</v>
      </c>
      <c r="F27" s="57">
        <v>3263607</v>
      </c>
      <c r="G27" s="57">
        <v>239603.55</v>
      </c>
      <c r="H27" s="57">
        <f t="shared" ref="H27:H28" si="12">F27+G27</f>
        <v>3503210.55</v>
      </c>
      <c r="I27" s="57">
        <v>3016760.85</v>
      </c>
      <c r="J27" s="57">
        <v>3016760.85</v>
      </c>
      <c r="K27" s="40">
        <f t="shared" si="5"/>
        <v>486449.69999999972</v>
      </c>
    </row>
    <row r="28" spans="1:11" s="22" customFormat="1" x14ac:dyDescent="0.25">
      <c r="A28" s="41"/>
      <c r="B28" s="54"/>
      <c r="C28" s="48"/>
      <c r="D28" s="55">
        <v>13102</v>
      </c>
      <c r="E28" s="56" t="s">
        <v>34</v>
      </c>
      <c r="F28" s="57">
        <v>10705415</v>
      </c>
      <c r="G28" s="57">
        <v>1605812.25</v>
      </c>
      <c r="H28" s="57">
        <f t="shared" si="12"/>
        <v>12311227.25</v>
      </c>
      <c r="I28" s="57">
        <v>12311227.25</v>
      </c>
      <c r="J28" s="57">
        <v>11998266.189999999</v>
      </c>
      <c r="K28" s="40">
        <f t="shared" si="5"/>
        <v>0</v>
      </c>
    </row>
    <row r="29" spans="1:11" s="22" customFormat="1" x14ac:dyDescent="0.25">
      <c r="A29" s="41"/>
      <c r="B29" s="48"/>
      <c r="C29" s="49">
        <v>13200</v>
      </c>
      <c r="D29" s="50" t="s">
        <v>35</v>
      </c>
      <c r="E29" s="51"/>
      <c r="F29" s="52">
        <f t="shared" ref="F29:K29" si="13">SUM(F30:F31)</f>
        <v>139947159</v>
      </c>
      <c r="G29" s="52">
        <f t="shared" si="13"/>
        <v>6583798.290000001</v>
      </c>
      <c r="H29" s="52">
        <f t="shared" si="13"/>
        <v>146530957.28999999</v>
      </c>
      <c r="I29" s="52">
        <f t="shared" si="13"/>
        <v>146118711.94999999</v>
      </c>
      <c r="J29" s="52">
        <f t="shared" si="13"/>
        <v>144522553.57999998</v>
      </c>
      <c r="K29" s="53">
        <f t="shared" si="13"/>
        <v>412245.33999999613</v>
      </c>
    </row>
    <row r="30" spans="1:11" s="22" customFormat="1" x14ac:dyDescent="0.25">
      <c r="A30" s="41"/>
      <c r="B30" s="54"/>
      <c r="C30" s="48"/>
      <c r="D30" s="55">
        <v>13202</v>
      </c>
      <c r="E30" s="56" t="s">
        <v>36</v>
      </c>
      <c r="F30" s="57">
        <v>35876924</v>
      </c>
      <c r="G30" s="57">
        <v>1349861.6</v>
      </c>
      <c r="H30" s="57">
        <f t="shared" ref="H30:H31" si="14">F30+G30</f>
        <v>37226785.600000001</v>
      </c>
      <c r="I30" s="57">
        <v>36814810.450000003</v>
      </c>
      <c r="J30" s="57">
        <v>36537777.479999997</v>
      </c>
      <c r="K30" s="40">
        <f t="shared" si="5"/>
        <v>411975.14999999851</v>
      </c>
    </row>
    <row r="31" spans="1:11" s="22" customFormat="1" x14ac:dyDescent="0.25">
      <c r="A31" s="41"/>
      <c r="B31" s="54"/>
      <c r="C31" s="48"/>
      <c r="D31" s="55">
        <v>13203</v>
      </c>
      <c r="E31" s="56" t="s">
        <v>37</v>
      </c>
      <c r="F31" s="57">
        <v>104070235</v>
      </c>
      <c r="G31" s="57">
        <v>5233936.6900000004</v>
      </c>
      <c r="H31" s="57">
        <f t="shared" si="14"/>
        <v>109304171.69</v>
      </c>
      <c r="I31" s="57">
        <v>109303901.5</v>
      </c>
      <c r="J31" s="57">
        <v>107984776.09999999</v>
      </c>
      <c r="K31" s="40">
        <f t="shared" si="5"/>
        <v>270.18999999761581</v>
      </c>
    </row>
    <row r="32" spans="1:11" s="22" customFormat="1" x14ac:dyDescent="0.25">
      <c r="A32" s="41"/>
      <c r="B32" s="48"/>
      <c r="C32" s="49">
        <v>13300</v>
      </c>
      <c r="D32" s="50" t="s">
        <v>38</v>
      </c>
      <c r="E32" s="51"/>
      <c r="F32" s="52">
        <f t="shared" ref="F32:K32" si="15">SUM(F33)</f>
        <v>1532554</v>
      </c>
      <c r="G32" s="52">
        <f t="shared" si="15"/>
        <v>0</v>
      </c>
      <c r="H32" s="52">
        <f t="shared" si="15"/>
        <v>1532554</v>
      </c>
      <c r="I32" s="52">
        <f t="shared" si="15"/>
        <v>1532554</v>
      </c>
      <c r="J32" s="52">
        <f t="shared" si="15"/>
        <v>1004079.73</v>
      </c>
      <c r="K32" s="53">
        <f t="shared" si="15"/>
        <v>0</v>
      </c>
    </row>
    <row r="33" spans="1:11" s="22" customFormat="1" x14ac:dyDescent="0.25">
      <c r="A33" s="41"/>
      <c r="B33" s="54"/>
      <c r="C33" s="48"/>
      <c r="D33" s="55">
        <v>13301</v>
      </c>
      <c r="E33" s="56" t="s">
        <v>39</v>
      </c>
      <c r="F33" s="57">
        <v>1532554</v>
      </c>
      <c r="G33" s="57"/>
      <c r="H33" s="57">
        <f>F33+G33</f>
        <v>1532554</v>
      </c>
      <c r="I33" s="57">
        <v>1532554</v>
      </c>
      <c r="J33" s="57">
        <v>1004079.73</v>
      </c>
      <c r="K33" s="40">
        <f t="shared" si="5"/>
        <v>0</v>
      </c>
    </row>
    <row r="34" spans="1:11" s="22" customFormat="1" x14ac:dyDescent="0.25">
      <c r="A34" s="41"/>
      <c r="B34" s="48"/>
      <c r="C34" s="49">
        <v>13400</v>
      </c>
      <c r="D34" s="50" t="s">
        <v>40</v>
      </c>
      <c r="E34" s="51"/>
      <c r="F34" s="52">
        <f t="shared" ref="F34:K34" si="16">SUM(F35)</f>
        <v>167807638</v>
      </c>
      <c r="G34" s="52">
        <f t="shared" si="16"/>
        <v>20754449</v>
      </c>
      <c r="H34" s="52">
        <f t="shared" si="16"/>
        <v>188562087</v>
      </c>
      <c r="I34" s="52">
        <f t="shared" si="16"/>
        <v>187860035.71000001</v>
      </c>
      <c r="J34" s="52">
        <f t="shared" si="16"/>
        <v>187714709.41</v>
      </c>
      <c r="K34" s="53">
        <f t="shared" si="16"/>
        <v>702051.28999999166</v>
      </c>
    </row>
    <row r="35" spans="1:11" s="22" customFormat="1" x14ac:dyDescent="0.25">
      <c r="A35" s="41"/>
      <c r="B35" s="54"/>
      <c r="C35" s="48"/>
      <c r="D35" s="55">
        <v>13401</v>
      </c>
      <c r="E35" s="56" t="s">
        <v>40</v>
      </c>
      <c r="F35" s="57">
        <v>167807638</v>
      </c>
      <c r="G35" s="57">
        <v>20754449</v>
      </c>
      <c r="H35" s="57">
        <f>F35+G35</f>
        <v>188562087</v>
      </c>
      <c r="I35" s="57">
        <v>187860035.71000001</v>
      </c>
      <c r="J35" s="57">
        <v>187714709.41</v>
      </c>
      <c r="K35" s="40">
        <f t="shared" si="5"/>
        <v>702051.28999999166</v>
      </c>
    </row>
    <row r="36" spans="1:11" s="22" customFormat="1" x14ac:dyDescent="0.25">
      <c r="A36" s="41"/>
      <c r="B36" s="42">
        <v>14000</v>
      </c>
      <c r="C36" s="43" t="s">
        <v>41</v>
      </c>
      <c r="D36" s="44"/>
      <c r="E36" s="45"/>
      <c r="F36" s="46">
        <f t="shared" ref="F36:K36" si="17">SUM(F37,F40)</f>
        <v>113969650</v>
      </c>
      <c r="G36" s="46">
        <f t="shared" si="17"/>
        <v>7297810.7300000004</v>
      </c>
      <c r="H36" s="46">
        <f t="shared" si="17"/>
        <v>121267460.73</v>
      </c>
      <c r="I36" s="46">
        <f t="shared" si="17"/>
        <v>119755635.85000001</v>
      </c>
      <c r="J36" s="46">
        <f t="shared" si="17"/>
        <v>110965257.88000001</v>
      </c>
      <c r="K36" s="47">
        <f t="shared" si="17"/>
        <v>1511824.8800000073</v>
      </c>
    </row>
    <row r="37" spans="1:11" s="22" customFormat="1" x14ac:dyDescent="0.25">
      <c r="A37" s="41"/>
      <c r="B37" s="48"/>
      <c r="C37" s="49">
        <v>14100</v>
      </c>
      <c r="D37" s="50" t="s">
        <v>42</v>
      </c>
      <c r="E37" s="51"/>
      <c r="F37" s="52">
        <f t="shared" ref="F37" si="18">SUM(F38:F39)</f>
        <v>96072250</v>
      </c>
      <c r="G37" s="52">
        <f t="shared" ref="G37:K37" si="19">SUM(G38:G39)</f>
        <v>6974584.7300000004</v>
      </c>
      <c r="H37" s="52">
        <f t="shared" si="19"/>
        <v>103046834.73</v>
      </c>
      <c r="I37" s="52">
        <f t="shared" si="19"/>
        <v>103046833.59</v>
      </c>
      <c r="J37" s="52">
        <f t="shared" si="19"/>
        <v>94256455.620000005</v>
      </c>
      <c r="K37" s="53">
        <f t="shared" si="19"/>
        <v>1.140000008046627</v>
      </c>
    </row>
    <row r="38" spans="1:11" s="22" customFormat="1" ht="30" x14ac:dyDescent="0.25">
      <c r="A38" s="41"/>
      <c r="B38" s="54"/>
      <c r="C38" s="48"/>
      <c r="D38" s="55">
        <v>14101</v>
      </c>
      <c r="E38" s="56" t="s">
        <v>43</v>
      </c>
      <c r="F38" s="57">
        <v>47144660</v>
      </c>
      <c r="G38" s="57">
        <v>2891239.77</v>
      </c>
      <c r="H38" s="57">
        <f t="shared" ref="H38:H39" si="20">F38+G38</f>
        <v>50035899.770000003</v>
      </c>
      <c r="I38" s="57">
        <v>50035900.079999998</v>
      </c>
      <c r="J38" s="57">
        <v>45732295.07</v>
      </c>
      <c r="K38" s="40">
        <f t="shared" si="5"/>
        <v>-0.30999999493360519</v>
      </c>
    </row>
    <row r="39" spans="1:11" s="22" customFormat="1" ht="30" x14ac:dyDescent="0.25">
      <c r="A39" s="41"/>
      <c r="B39" s="54"/>
      <c r="C39" s="48"/>
      <c r="D39" s="55">
        <v>14102</v>
      </c>
      <c r="E39" s="56" t="s">
        <v>44</v>
      </c>
      <c r="F39" s="57">
        <v>48927590</v>
      </c>
      <c r="G39" s="57">
        <v>4083344.96</v>
      </c>
      <c r="H39" s="57">
        <f t="shared" si="20"/>
        <v>53010934.960000001</v>
      </c>
      <c r="I39" s="57">
        <v>53010933.509999998</v>
      </c>
      <c r="J39" s="57">
        <v>48524160.549999997</v>
      </c>
      <c r="K39" s="40">
        <f t="shared" si="5"/>
        <v>1.4500000029802322</v>
      </c>
    </row>
    <row r="40" spans="1:11" s="22" customFormat="1" x14ac:dyDescent="0.25">
      <c r="A40" s="41"/>
      <c r="B40" s="48"/>
      <c r="C40" s="49">
        <v>14400</v>
      </c>
      <c r="D40" s="50" t="s">
        <v>45</v>
      </c>
      <c r="E40" s="51"/>
      <c r="F40" s="52">
        <f>SUM(F41:F44)</f>
        <v>17897400</v>
      </c>
      <c r="G40" s="52">
        <f t="shared" ref="G40:K40" si="21">SUM(G41:G44)</f>
        <v>323226</v>
      </c>
      <c r="H40" s="52">
        <f t="shared" si="21"/>
        <v>18220626</v>
      </c>
      <c r="I40" s="52">
        <f t="shared" si="21"/>
        <v>16708802.260000002</v>
      </c>
      <c r="J40" s="52">
        <f t="shared" si="21"/>
        <v>16708802.260000002</v>
      </c>
      <c r="K40" s="53">
        <f t="shared" si="21"/>
        <v>1511823.7399999993</v>
      </c>
    </row>
    <row r="41" spans="1:11" s="22" customFormat="1" x14ac:dyDescent="0.25">
      <c r="A41" s="41"/>
      <c r="B41" s="54"/>
      <c r="C41" s="48"/>
      <c r="D41" s="55">
        <v>14401</v>
      </c>
      <c r="E41" s="56" t="s">
        <v>46</v>
      </c>
      <c r="F41" s="57">
        <v>1237400</v>
      </c>
      <c r="G41" s="57">
        <v>1961</v>
      </c>
      <c r="H41" s="57">
        <f t="shared" ref="H41:H44" si="22">F41+G41</f>
        <v>1239361</v>
      </c>
      <c r="I41" s="57">
        <v>1169596.81</v>
      </c>
      <c r="J41" s="57">
        <v>1169596.81</v>
      </c>
      <c r="K41" s="40">
        <f t="shared" si="5"/>
        <v>69764.189999999944</v>
      </c>
    </row>
    <row r="42" spans="1:11" s="22" customFormat="1" ht="30" x14ac:dyDescent="0.25">
      <c r="A42" s="41"/>
      <c r="B42" s="54"/>
      <c r="C42" s="48"/>
      <c r="D42" s="55">
        <v>14410</v>
      </c>
      <c r="E42" s="56" t="s">
        <v>47</v>
      </c>
      <c r="F42" s="57">
        <v>1360000</v>
      </c>
      <c r="G42" s="57">
        <v>229208</v>
      </c>
      <c r="H42" s="57">
        <f t="shared" si="22"/>
        <v>1589208</v>
      </c>
      <c r="I42" s="57">
        <v>1575418.56</v>
      </c>
      <c r="J42" s="57">
        <v>1575418.56</v>
      </c>
      <c r="K42" s="40">
        <f t="shared" si="5"/>
        <v>13789.439999999944</v>
      </c>
    </row>
    <row r="43" spans="1:11" s="22" customFormat="1" ht="30" hidden="1" x14ac:dyDescent="0.25">
      <c r="A43" s="41"/>
      <c r="B43" s="54"/>
      <c r="C43" s="48"/>
      <c r="D43" s="55">
        <v>14411</v>
      </c>
      <c r="E43" s="56" t="s">
        <v>48</v>
      </c>
      <c r="F43" s="57"/>
      <c r="G43" s="57">
        <v>0</v>
      </c>
      <c r="H43" s="57">
        <f t="shared" si="22"/>
        <v>0</v>
      </c>
      <c r="I43" s="57"/>
      <c r="J43" s="57"/>
      <c r="K43" s="40">
        <f t="shared" si="5"/>
        <v>0</v>
      </c>
    </row>
    <row r="44" spans="1:11" s="22" customFormat="1" ht="30" x14ac:dyDescent="0.25">
      <c r="A44" s="41"/>
      <c r="B44" s="54"/>
      <c r="C44" s="48"/>
      <c r="D44" s="55">
        <v>14412</v>
      </c>
      <c r="E44" s="56" t="s">
        <v>49</v>
      </c>
      <c r="F44" s="57">
        <v>15300000</v>
      </c>
      <c r="G44" s="57">
        <v>92057</v>
      </c>
      <c r="H44" s="57">
        <f t="shared" si="22"/>
        <v>15392057</v>
      </c>
      <c r="I44" s="57">
        <v>13963786.890000001</v>
      </c>
      <c r="J44" s="57">
        <v>13963786.890000001</v>
      </c>
      <c r="K44" s="40">
        <f t="shared" si="5"/>
        <v>1428270.1099999994</v>
      </c>
    </row>
    <row r="45" spans="1:11" s="22" customFormat="1" x14ac:dyDescent="0.25">
      <c r="A45" s="41"/>
      <c r="B45" s="42">
        <v>15000</v>
      </c>
      <c r="C45" s="43" t="s">
        <v>50</v>
      </c>
      <c r="D45" s="44"/>
      <c r="E45" s="45"/>
      <c r="F45" s="46">
        <f>SUM(F48,F50,F60)</f>
        <v>175636470</v>
      </c>
      <c r="G45" s="46">
        <f t="shared" ref="G45:K45" si="23">SUM(G46,G48,G50,G58,G60)</f>
        <v>8389803.8899999987</v>
      </c>
      <c r="H45" s="46">
        <f t="shared" si="23"/>
        <v>184026273.88999999</v>
      </c>
      <c r="I45" s="46">
        <f t="shared" si="23"/>
        <v>183733271.80000001</v>
      </c>
      <c r="J45" s="46">
        <f t="shared" si="23"/>
        <v>182919081.41999999</v>
      </c>
      <c r="K45" s="47">
        <f t="shared" si="23"/>
        <v>293002.089999991</v>
      </c>
    </row>
    <row r="46" spans="1:11" s="22" customFormat="1" hidden="1" x14ac:dyDescent="0.25">
      <c r="A46" s="41"/>
      <c r="B46" s="48"/>
      <c r="C46" s="49">
        <v>15200</v>
      </c>
      <c r="D46" s="50" t="s">
        <v>51</v>
      </c>
      <c r="E46" s="51"/>
      <c r="F46" s="52"/>
      <c r="G46" s="52">
        <f t="shared" ref="G46:K46" si="24">SUM(G47)</f>
        <v>0</v>
      </c>
      <c r="H46" s="52">
        <f t="shared" si="24"/>
        <v>0</v>
      </c>
      <c r="I46" s="52">
        <f t="shared" si="24"/>
        <v>0</v>
      </c>
      <c r="J46" s="52">
        <f t="shared" si="24"/>
        <v>0</v>
      </c>
      <c r="K46" s="53">
        <f t="shared" si="24"/>
        <v>0</v>
      </c>
    </row>
    <row r="47" spans="1:11" s="22" customFormat="1" hidden="1" x14ac:dyDescent="0.25">
      <c r="A47" s="41"/>
      <c r="B47" s="54"/>
      <c r="C47" s="48"/>
      <c r="D47" s="55">
        <v>15201</v>
      </c>
      <c r="E47" s="56" t="s">
        <v>51</v>
      </c>
      <c r="F47" s="57"/>
      <c r="G47" s="57"/>
      <c r="H47" s="57">
        <f>F47+G47</f>
        <v>0</v>
      </c>
      <c r="I47" s="57"/>
      <c r="J47" s="57"/>
      <c r="K47" s="40">
        <f t="shared" si="5"/>
        <v>0</v>
      </c>
    </row>
    <row r="48" spans="1:11" s="22" customFormat="1" x14ac:dyDescent="0.25">
      <c r="A48" s="41"/>
      <c r="B48" s="48"/>
      <c r="C48" s="49">
        <v>15300</v>
      </c>
      <c r="D48" s="50" t="s">
        <v>52</v>
      </c>
      <c r="E48" s="51"/>
      <c r="F48" s="52">
        <f t="shared" ref="F48:K48" si="25">SUM(F49)</f>
        <v>600000</v>
      </c>
      <c r="G48" s="52">
        <f t="shared" si="25"/>
        <v>0</v>
      </c>
      <c r="H48" s="52">
        <f t="shared" si="25"/>
        <v>600000</v>
      </c>
      <c r="I48" s="52">
        <f t="shared" si="25"/>
        <v>600000</v>
      </c>
      <c r="J48" s="52">
        <f t="shared" si="25"/>
        <v>600000</v>
      </c>
      <c r="K48" s="53">
        <f t="shared" si="25"/>
        <v>0</v>
      </c>
    </row>
    <row r="49" spans="1:11" s="22" customFormat="1" ht="30" x14ac:dyDescent="0.25">
      <c r="A49" s="41"/>
      <c r="B49" s="54"/>
      <c r="C49" s="48"/>
      <c r="D49" s="55">
        <v>15302</v>
      </c>
      <c r="E49" s="56" t="s">
        <v>53</v>
      </c>
      <c r="F49" s="57">
        <v>600000</v>
      </c>
      <c r="G49" s="57"/>
      <c r="H49" s="57">
        <f>F49+G49</f>
        <v>600000</v>
      </c>
      <c r="I49" s="57">
        <v>600000</v>
      </c>
      <c r="J49" s="57">
        <v>600000</v>
      </c>
      <c r="K49" s="40">
        <f t="shared" si="5"/>
        <v>0</v>
      </c>
    </row>
    <row r="50" spans="1:11" s="22" customFormat="1" x14ac:dyDescent="0.25">
      <c r="A50" s="41"/>
      <c r="B50" s="48"/>
      <c r="C50" s="49">
        <v>15400</v>
      </c>
      <c r="D50" s="50" t="s">
        <v>54</v>
      </c>
      <c r="E50" s="51"/>
      <c r="F50" s="52">
        <f t="shared" ref="F50:K50" si="26">SUM(F51:F57)</f>
        <v>168896470</v>
      </c>
      <c r="G50" s="52">
        <f t="shared" si="26"/>
        <v>11152980.889999999</v>
      </c>
      <c r="H50" s="52">
        <f t="shared" si="26"/>
        <v>180049450.88999999</v>
      </c>
      <c r="I50" s="52">
        <f t="shared" si="26"/>
        <v>179766932.45000002</v>
      </c>
      <c r="J50" s="52">
        <f t="shared" si="26"/>
        <v>179101103.41</v>
      </c>
      <c r="K50" s="53">
        <f t="shared" si="26"/>
        <v>282518.4399999911</v>
      </c>
    </row>
    <row r="51" spans="1:11" s="22" customFormat="1" x14ac:dyDescent="0.25">
      <c r="A51" s="41"/>
      <c r="B51" s="54"/>
      <c r="C51" s="48"/>
      <c r="D51" s="55">
        <v>15401</v>
      </c>
      <c r="E51" s="56" t="s">
        <v>55</v>
      </c>
      <c r="F51" s="57">
        <v>35280903</v>
      </c>
      <c r="G51" s="57">
        <v>2253028.48</v>
      </c>
      <c r="H51" s="57">
        <f t="shared" ref="H51:H57" si="27">F51+G51</f>
        <v>37533931.479999997</v>
      </c>
      <c r="I51" s="57">
        <v>37473211.600000001</v>
      </c>
      <c r="J51" s="57">
        <v>37219257.700000003</v>
      </c>
      <c r="K51" s="40">
        <f t="shared" si="5"/>
        <v>60719.879999995232</v>
      </c>
    </row>
    <row r="52" spans="1:11" s="22" customFormat="1" x14ac:dyDescent="0.25">
      <c r="A52" s="41"/>
      <c r="B52" s="54"/>
      <c r="C52" s="48"/>
      <c r="D52" s="55">
        <v>15402</v>
      </c>
      <c r="E52" s="56" t="s">
        <v>56</v>
      </c>
      <c r="F52" s="57">
        <v>19463707</v>
      </c>
      <c r="G52" s="57">
        <v>1186749.02</v>
      </c>
      <c r="H52" s="57">
        <f t="shared" si="27"/>
        <v>20650456.02</v>
      </c>
      <c r="I52" s="57">
        <v>20649964.890000001</v>
      </c>
      <c r="J52" s="57">
        <v>20319531.739999998</v>
      </c>
      <c r="K52" s="40">
        <f t="shared" si="5"/>
        <v>491.12999999895692</v>
      </c>
    </row>
    <row r="53" spans="1:11" s="22" customFormat="1" x14ac:dyDescent="0.25">
      <c r="A53" s="41"/>
      <c r="B53" s="54"/>
      <c r="C53" s="48"/>
      <c r="D53" s="55">
        <v>15403</v>
      </c>
      <c r="E53" s="56" t="s">
        <v>57</v>
      </c>
      <c r="F53" s="57">
        <v>71878612</v>
      </c>
      <c r="G53" s="57">
        <v>5433446.0199999996</v>
      </c>
      <c r="H53" s="57">
        <f t="shared" si="27"/>
        <v>77312058.019999996</v>
      </c>
      <c r="I53" s="57">
        <v>77312058.5</v>
      </c>
      <c r="J53" s="57">
        <v>77312058.5</v>
      </c>
      <c r="K53" s="40">
        <f t="shared" si="5"/>
        <v>-0.48000000417232513</v>
      </c>
    </row>
    <row r="54" spans="1:11" s="22" customFormat="1" x14ac:dyDescent="0.25">
      <c r="A54" s="41"/>
      <c r="B54" s="54"/>
      <c r="C54" s="48"/>
      <c r="D54" s="55">
        <v>15404</v>
      </c>
      <c r="E54" s="56" t="s">
        <v>58</v>
      </c>
      <c r="F54" s="57">
        <v>16843689</v>
      </c>
      <c r="G54" s="57">
        <v>1243431.28</v>
      </c>
      <c r="H54" s="57">
        <f t="shared" si="27"/>
        <v>18087120.280000001</v>
      </c>
      <c r="I54" s="57">
        <v>18087119.539999999</v>
      </c>
      <c r="J54" s="57">
        <v>18087119.539999999</v>
      </c>
      <c r="K54" s="40">
        <f t="shared" si="5"/>
        <v>0.74000000208616257</v>
      </c>
    </row>
    <row r="55" spans="1:11" s="22" customFormat="1" x14ac:dyDescent="0.25">
      <c r="A55" s="41"/>
      <c r="B55" s="54"/>
      <c r="C55" s="48"/>
      <c r="D55" s="55">
        <v>15405</v>
      </c>
      <c r="E55" s="56" t="s">
        <v>59</v>
      </c>
      <c r="F55" s="57">
        <v>5906511</v>
      </c>
      <c r="G55" s="57">
        <v>0</v>
      </c>
      <c r="H55" s="57">
        <f t="shared" si="27"/>
        <v>5906511</v>
      </c>
      <c r="I55" s="57">
        <v>5886747.5800000001</v>
      </c>
      <c r="J55" s="57">
        <v>5861837.4900000002</v>
      </c>
      <c r="K55" s="40">
        <f t="shared" si="5"/>
        <v>19763.419999999925</v>
      </c>
    </row>
    <row r="56" spans="1:11" s="22" customFormat="1" x14ac:dyDescent="0.25">
      <c r="A56" s="41"/>
      <c r="B56" s="54"/>
      <c r="C56" s="48"/>
      <c r="D56" s="55">
        <v>15406</v>
      </c>
      <c r="E56" s="56" t="s">
        <v>60</v>
      </c>
      <c r="F56" s="57">
        <v>13674691</v>
      </c>
      <c r="G56" s="57">
        <v>998424.91</v>
      </c>
      <c r="H56" s="57">
        <f t="shared" si="27"/>
        <v>14673115.91</v>
      </c>
      <c r="I56" s="57">
        <v>14673115.050000001</v>
      </c>
      <c r="J56" s="57">
        <v>14673115.050000001</v>
      </c>
      <c r="K56" s="40">
        <f t="shared" si="5"/>
        <v>0.85999999940395355</v>
      </c>
    </row>
    <row r="57" spans="1:11" s="22" customFormat="1" x14ac:dyDescent="0.25">
      <c r="A57" s="41"/>
      <c r="B57" s="54"/>
      <c r="C57" s="48"/>
      <c r="D57" s="55">
        <v>15412</v>
      </c>
      <c r="E57" s="56" t="s">
        <v>61</v>
      </c>
      <c r="F57" s="57">
        <v>5848357</v>
      </c>
      <c r="G57" s="57">
        <v>37901.18</v>
      </c>
      <c r="H57" s="57">
        <f t="shared" si="27"/>
        <v>5886258.1799999997</v>
      </c>
      <c r="I57" s="57">
        <v>5684715.29</v>
      </c>
      <c r="J57" s="57">
        <v>5628183.3899999997</v>
      </c>
      <c r="K57" s="40">
        <f t="shared" si="5"/>
        <v>201542.88999999966</v>
      </c>
    </row>
    <row r="58" spans="1:11" s="22" customFormat="1" x14ac:dyDescent="0.25">
      <c r="A58" s="41"/>
      <c r="B58" s="48"/>
      <c r="C58" s="49">
        <v>15500</v>
      </c>
      <c r="D58" s="50" t="s">
        <v>62</v>
      </c>
      <c r="E58" s="51"/>
      <c r="F58" s="52"/>
      <c r="G58" s="52">
        <f t="shared" ref="G58:K58" si="28">SUM(G59)</f>
        <v>0</v>
      </c>
      <c r="H58" s="52">
        <f t="shared" si="28"/>
        <v>0</v>
      </c>
      <c r="I58" s="52"/>
      <c r="J58" s="52"/>
      <c r="K58" s="53">
        <f t="shared" si="28"/>
        <v>0</v>
      </c>
    </row>
    <row r="59" spans="1:11" s="22" customFormat="1" x14ac:dyDescent="0.25">
      <c r="A59" s="41"/>
      <c r="B59" s="54"/>
      <c r="C59" s="48"/>
      <c r="D59" s="55">
        <v>15501</v>
      </c>
      <c r="E59" s="56" t="s">
        <v>63</v>
      </c>
      <c r="F59" s="57"/>
      <c r="G59" s="57"/>
      <c r="H59" s="57">
        <f t="shared" ref="H59" si="29">F59+G59</f>
        <v>0</v>
      </c>
      <c r="I59" s="57"/>
      <c r="J59" s="57"/>
      <c r="K59" s="40">
        <f t="shared" si="5"/>
        <v>0</v>
      </c>
    </row>
    <row r="60" spans="1:11" s="22" customFormat="1" x14ac:dyDescent="0.25">
      <c r="A60" s="41"/>
      <c r="B60" s="48"/>
      <c r="C60" s="49">
        <v>15900</v>
      </c>
      <c r="D60" s="50" t="s">
        <v>50</v>
      </c>
      <c r="E60" s="51"/>
      <c r="F60" s="52">
        <f>SUM(F62:F62)</f>
        <v>6140000</v>
      </c>
      <c r="G60" s="52">
        <f t="shared" ref="G60:K60" si="30">SUM(G61:G63)</f>
        <v>-2763177</v>
      </c>
      <c r="H60" s="52">
        <f t="shared" si="30"/>
        <v>3376823</v>
      </c>
      <c r="I60" s="52">
        <f t="shared" si="30"/>
        <v>3366339.35</v>
      </c>
      <c r="J60" s="52">
        <f t="shared" si="30"/>
        <v>3217978.01</v>
      </c>
      <c r="K60" s="53">
        <f t="shared" si="30"/>
        <v>10483.649999999907</v>
      </c>
    </row>
    <row r="61" spans="1:11" s="22" customFormat="1" x14ac:dyDescent="0.25">
      <c r="A61" s="41"/>
      <c r="B61" s="54"/>
      <c r="C61" s="48"/>
      <c r="D61" s="60">
        <v>15901</v>
      </c>
      <c r="E61" s="61" t="s">
        <v>64</v>
      </c>
      <c r="F61" s="57"/>
      <c r="G61" s="57"/>
      <c r="H61" s="57">
        <f t="shared" ref="H61:H66" si="31">F61+G61</f>
        <v>0</v>
      </c>
      <c r="I61" s="57"/>
      <c r="J61" s="57"/>
      <c r="K61" s="40">
        <f t="shared" si="5"/>
        <v>0</v>
      </c>
    </row>
    <row r="62" spans="1:11" s="22" customFormat="1" ht="30" customHeight="1" x14ac:dyDescent="0.25">
      <c r="A62" s="41"/>
      <c r="B62" s="54"/>
      <c r="C62" s="48"/>
      <c r="D62" s="55">
        <v>15913</v>
      </c>
      <c r="E62" s="56" t="s">
        <v>65</v>
      </c>
      <c r="F62" s="57">
        <v>6140000</v>
      </c>
      <c r="G62" s="57">
        <v>-2763177</v>
      </c>
      <c r="H62" s="57">
        <f t="shared" si="31"/>
        <v>3376823</v>
      </c>
      <c r="I62" s="57">
        <v>3366339.35</v>
      </c>
      <c r="J62" s="57">
        <v>3217978.01</v>
      </c>
      <c r="K62" s="40">
        <f t="shared" si="5"/>
        <v>10483.649999999907</v>
      </c>
    </row>
    <row r="63" spans="1:11" s="22" customFormat="1" ht="15" hidden="1" customHeight="1" x14ac:dyDescent="0.25">
      <c r="A63" s="41"/>
      <c r="B63" s="54"/>
      <c r="C63" s="48"/>
      <c r="D63" s="55">
        <v>15914</v>
      </c>
      <c r="E63" s="56" t="s">
        <v>66</v>
      </c>
      <c r="F63" s="57"/>
      <c r="G63" s="57"/>
      <c r="H63" s="57">
        <f t="shared" si="31"/>
        <v>0</v>
      </c>
      <c r="I63" s="57"/>
      <c r="J63" s="57"/>
      <c r="K63" s="40">
        <f t="shared" si="5"/>
        <v>0</v>
      </c>
    </row>
    <row r="64" spans="1:11" s="22" customFormat="1" ht="15" hidden="1" customHeight="1" x14ac:dyDescent="0.25">
      <c r="A64" s="41"/>
      <c r="B64" s="42">
        <v>16000</v>
      </c>
      <c r="C64" s="43" t="s">
        <v>67</v>
      </c>
      <c r="D64" s="44"/>
      <c r="E64" s="45"/>
      <c r="F64" s="57"/>
      <c r="G64" s="57"/>
      <c r="H64" s="57"/>
      <c r="I64" s="57"/>
      <c r="J64" s="57"/>
      <c r="K64" s="40"/>
    </row>
    <row r="65" spans="1:11" s="22" customFormat="1" ht="15" hidden="1" customHeight="1" x14ac:dyDescent="0.25">
      <c r="A65" s="41"/>
      <c r="B65" s="48"/>
      <c r="C65" s="49">
        <v>16100</v>
      </c>
      <c r="D65" s="50" t="s">
        <v>68</v>
      </c>
      <c r="E65" s="51"/>
      <c r="F65" s="57"/>
      <c r="G65" s="57"/>
      <c r="H65" s="57"/>
      <c r="I65" s="57"/>
      <c r="J65" s="57"/>
      <c r="K65" s="40"/>
    </row>
    <row r="66" spans="1:11" s="22" customFormat="1" ht="30" hidden="1" customHeight="1" x14ac:dyDescent="0.25">
      <c r="A66" s="41"/>
      <c r="B66" s="54"/>
      <c r="C66" s="48"/>
      <c r="D66" s="55">
        <v>16101</v>
      </c>
      <c r="E66" s="56" t="s">
        <v>69</v>
      </c>
      <c r="F66" s="57"/>
      <c r="G66" s="57"/>
      <c r="H66" s="57">
        <f t="shared" si="31"/>
        <v>0</v>
      </c>
      <c r="I66" s="57"/>
      <c r="J66" s="57"/>
      <c r="K66" s="40"/>
    </row>
    <row r="67" spans="1:11" s="22" customFormat="1" x14ac:dyDescent="0.25">
      <c r="A67" s="41"/>
      <c r="B67" s="42">
        <v>17000</v>
      </c>
      <c r="C67" s="43" t="s">
        <v>70</v>
      </c>
      <c r="D67" s="44"/>
      <c r="E67" s="45"/>
      <c r="F67" s="46">
        <f t="shared" ref="F67:K68" si="32">SUM(F68)</f>
        <v>14442446</v>
      </c>
      <c r="G67" s="46">
        <f t="shared" si="32"/>
        <v>-4513016.71</v>
      </c>
      <c r="H67" s="46">
        <f t="shared" si="32"/>
        <v>9929429.2899999991</v>
      </c>
      <c r="I67" s="46">
        <f t="shared" si="32"/>
        <v>9929429.7100000009</v>
      </c>
      <c r="J67" s="46">
        <f t="shared" si="32"/>
        <v>9929429.7100000009</v>
      </c>
      <c r="K67" s="47">
        <f t="shared" si="32"/>
        <v>-0.42000000178813934</v>
      </c>
    </row>
    <row r="68" spans="1:11" s="22" customFormat="1" x14ac:dyDescent="0.25">
      <c r="A68" s="41"/>
      <c r="B68" s="48"/>
      <c r="C68" s="49">
        <v>17100</v>
      </c>
      <c r="D68" s="50" t="s">
        <v>71</v>
      </c>
      <c r="E68" s="51"/>
      <c r="F68" s="52">
        <f t="shared" si="32"/>
        <v>14442446</v>
      </c>
      <c r="G68" s="52">
        <f t="shared" si="32"/>
        <v>-4513016.71</v>
      </c>
      <c r="H68" s="52">
        <f t="shared" si="32"/>
        <v>9929429.2899999991</v>
      </c>
      <c r="I68" s="52">
        <f t="shared" si="32"/>
        <v>9929429.7100000009</v>
      </c>
      <c r="J68" s="52">
        <f t="shared" si="32"/>
        <v>9929429.7100000009</v>
      </c>
      <c r="K68" s="53">
        <f t="shared" si="32"/>
        <v>-0.42000000178813934</v>
      </c>
    </row>
    <row r="69" spans="1:11" s="22" customFormat="1" x14ac:dyDescent="0.25">
      <c r="A69" s="41"/>
      <c r="B69" s="54"/>
      <c r="C69" s="48"/>
      <c r="D69" s="55">
        <v>17101</v>
      </c>
      <c r="E69" s="56" t="s">
        <v>72</v>
      </c>
      <c r="F69" s="57">
        <v>14442446</v>
      </c>
      <c r="G69" s="57">
        <v>-4513016.71</v>
      </c>
      <c r="H69" s="57">
        <f>F69+G69</f>
        <v>9929429.2899999991</v>
      </c>
      <c r="I69" s="57">
        <v>9929429.7100000009</v>
      </c>
      <c r="J69" s="57">
        <v>9929429.7100000009</v>
      </c>
      <c r="K69" s="40">
        <f t="shared" si="5"/>
        <v>-0.42000000178813934</v>
      </c>
    </row>
    <row r="70" spans="1:11" s="22" customFormat="1" x14ac:dyDescent="0.25">
      <c r="A70" s="41"/>
      <c r="B70" s="54"/>
      <c r="C70" s="48"/>
      <c r="D70" s="55"/>
      <c r="E70" s="56"/>
      <c r="F70" s="57"/>
      <c r="G70" s="57"/>
      <c r="H70" s="57"/>
      <c r="I70" s="57"/>
      <c r="J70" s="57"/>
      <c r="K70" s="40"/>
    </row>
    <row r="71" spans="1:11" s="22" customFormat="1" x14ac:dyDescent="0.25">
      <c r="A71" s="35">
        <v>20000</v>
      </c>
      <c r="B71" s="36" t="s">
        <v>73</v>
      </c>
      <c r="C71" s="37"/>
      <c r="D71" s="37"/>
      <c r="E71" s="38"/>
      <c r="F71" s="62">
        <f t="shared" ref="F71:K71" si="33">SUM(F72,F89,F96,F113,F122,F126,F134)</f>
        <v>23214941</v>
      </c>
      <c r="G71" s="62">
        <f t="shared" si="33"/>
        <v>1980595.8399999999</v>
      </c>
      <c r="H71" s="62">
        <f t="shared" si="33"/>
        <v>25195536.84</v>
      </c>
      <c r="I71" s="62">
        <f t="shared" si="33"/>
        <v>24566343.539999999</v>
      </c>
      <c r="J71" s="62">
        <f t="shared" si="33"/>
        <v>23649047.07</v>
      </c>
      <c r="K71" s="40">
        <f t="shared" si="33"/>
        <v>629193.30000000005</v>
      </c>
    </row>
    <row r="72" spans="1:11" s="22" customFormat="1" x14ac:dyDescent="0.25">
      <c r="A72" s="41"/>
      <c r="B72" s="42">
        <v>21000</v>
      </c>
      <c r="C72" s="43" t="s">
        <v>74</v>
      </c>
      <c r="D72" s="44"/>
      <c r="E72" s="45"/>
      <c r="F72" s="46">
        <f>SUM(F73,F77,F79,F81,F83,F85,F87)</f>
        <v>10325600</v>
      </c>
      <c r="G72" s="46">
        <f t="shared" ref="G72:K72" si="34">SUM(G73,G77,G79,G81,G83,G85,G87)</f>
        <v>352209.84</v>
      </c>
      <c r="H72" s="46">
        <f t="shared" si="34"/>
        <v>10677809.84</v>
      </c>
      <c r="I72" s="46">
        <f t="shared" si="34"/>
        <v>10597625.729999999</v>
      </c>
      <c r="J72" s="46">
        <f t="shared" si="34"/>
        <v>10422392.18</v>
      </c>
      <c r="K72" s="47">
        <f t="shared" si="34"/>
        <v>80184.109999999695</v>
      </c>
    </row>
    <row r="73" spans="1:11" s="22" customFormat="1" x14ac:dyDescent="0.25">
      <c r="A73" s="41"/>
      <c r="B73" s="48"/>
      <c r="C73" s="49">
        <v>21100</v>
      </c>
      <c r="D73" s="50" t="s">
        <v>75</v>
      </c>
      <c r="E73" s="51"/>
      <c r="F73" s="52">
        <f>SUM(F74:F76)</f>
        <v>5890600</v>
      </c>
      <c r="G73" s="52">
        <f t="shared" ref="G73:K73" si="35">SUM(G74:G76)</f>
        <v>439956.84</v>
      </c>
      <c r="H73" s="52">
        <f t="shared" si="35"/>
        <v>6330556.8399999999</v>
      </c>
      <c r="I73" s="52">
        <f t="shared" si="35"/>
        <v>6270173.3300000001</v>
      </c>
      <c r="J73" s="52">
        <f t="shared" si="35"/>
        <v>6269487.4299999997</v>
      </c>
      <c r="K73" s="53">
        <f t="shared" si="35"/>
        <v>60383.509999999704</v>
      </c>
    </row>
    <row r="74" spans="1:11" s="22" customFormat="1" x14ac:dyDescent="0.25">
      <c r="A74" s="41"/>
      <c r="B74" s="54"/>
      <c r="C74" s="48"/>
      <c r="D74" s="55">
        <v>21101</v>
      </c>
      <c r="E74" s="56" t="s">
        <v>76</v>
      </c>
      <c r="F74" s="57">
        <v>5752600</v>
      </c>
      <c r="G74" s="57">
        <v>439956.84</v>
      </c>
      <c r="H74" s="57">
        <f t="shared" ref="H74:H76" si="36">F74+G74</f>
        <v>6192556.8399999999</v>
      </c>
      <c r="I74" s="57">
        <v>6133515.4100000001</v>
      </c>
      <c r="J74" s="57">
        <v>6132829.5099999998</v>
      </c>
      <c r="K74" s="40">
        <f t="shared" si="5"/>
        <v>59041.429999999702</v>
      </c>
    </row>
    <row r="75" spans="1:11" s="22" customFormat="1" x14ac:dyDescent="0.25">
      <c r="A75" s="41"/>
      <c r="B75" s="54"/>
      <c r="C75" s="48"/>
      <c r="D75" s="55">
        <v>21102</v>
      </c>
      <c r="E75" s="56" t="s">
        <v>77</v>
      </c>
      <c r="F75" s="57">
        <v>128000</v>
      </c>
      <c r="G75" s="57"/>
      <c r="H75" s="57">
        <f t="shared" si="36"/>
        <v>128000</v>
      </c>
      <c r="I75" s="57">
        <v>127983.92</v>
      </c>
      <c r="J75" s="57">
        <v>127983.92</v>
      </c>
      <c r="K75" s="40">
        <f t="shared" si="5"/>
        <v>16.080000000001746</v>
      </c>
    </row>
    <row r="76" spans="1:11" s="22" customFormat="1" x14ac:dyDescent="0.25">
      <c r="A76" s="41"/>
      <c r="B76" s="54"/>
      <c r="C76" s="48"/>
      <c r="D76" s="63">
        <v>21103</v>
      </c>
      <c r="E76" s="64" t="s">
        <v>78</v>
      </c>
      <c r="F76" s="57">
        <v>10000</v>
      </c>
      <c r="G76" s="57"/>
      <c r="H76" s="57">
        <f t="shared" si="36"/>
        <v>10000</v>
      </c>
      <c r="I76" s="57">
        <v>8674</v>
      </c>
      <c r="J76" s="57">
        <v>8674</v>
      </c>
      <c r="K76" s="40">
        <f t="shared" si="5"/>
        <v>1326</v>
      </c>
    </row>
    <row r="77" spans="1:11" s="22" customFormat="1" x14ac:dyDescent="0.25">
      <c r="A77" s="41"/>
      <c r="B77" s="48"/>
      <c r="C77" s="49">
        <v>21200</v>
      </c>
      <c r="D77" s="50" t="s">
        <v>79</v>
      </c>
      <c r="E77" s="51"/>
      <c r="F77" s="52">
        <f t="shared" ref="F77:K77" si="37">SUM(F78)</f>
        <v>220500</v>
      </c>
      <c r="G77" s="52">
        <f t="shared" si="37"/>
        <v>0</v>
      </c>
      <c r="H77" s="52">
        <f t="shared" si="37"/>
        <v>220500</v>
      </c>
      <c r="I77" s="52">
        <f t="shared" si="37"/>
        <v>219946.67</v>
      </c>
      <c r="J77" s="52">
        <f t="shared" si="37"/>
        <v>219946.67</v>
      </c>
      <c r="K77" s="53">
        <f t="shared" si="37"/>
        <v>553.32999999998719</v>
      </c>
    </row>
    <row r="78" spans="1:11" s="22" customFormat="1" ht="30" x14ac:dyDescent="0.25">
      <c r="A78" s="41"/>
      <c r="B78" s="54"/>
      <c r="C78" s="48"/>
      <c r="D78" s="55">
        <v>21201</v>
      </c>
      <c r="E78" s="56" t="s">
        <v>79</v>
      </c>
      <c r="F78" s="57">
        <v>220500</v>
      </c>
      <c r="G78" s="57"/>
      <c r="H78" s="57">
        <f>F78+G78</f>
        <v>220500</v>
      </c>
      <c r="I78" s="57">
        <v>219946.67</v>
      </c>
      <c r="J78" s="57">
        <v>219946.67</v>
      </c>
      <c r="K78" s="40">
        <f t="shared" si="5"/>
        <v>553.32999999998719</v>
      </c>
    </row>
    <row r="79" spans="1:11" s="22" customFormat="1" x14ac:dyDescent="0.25">
      <c r="A79" s="41"/>
      <c r="B79" s="48"/>
      <c r="C79" s="49">
        <v>21400</v>
      </c>
      <c r="D79" s="50" t="s">
        <v>80</v>
      </c>
      <c r="E79" s="51"/>
      <c r="F79" s="52">
        <f t="shared" ref="F79:K79" si="38">SUM(F80)</f>
        <v>1824000</v>
      </c>
      <c r="G79" s="52">
        <f t="shared" si="38"/>
        <v>-72747</v>
      </c>
      <c r="H79" s="52">
        <f t="shared" si="38"/>
        <v>1751253</v>
      </c>
      <c r="I79" s="52">
        <f t="shared" si="38"/>
        <v>1738811.72</v>
      </c>
      <c r="J79" s="52">
        <f t="shared" si="38"/>
        <v>1564264.07</v>
      </c>
      <c r="K79" s="53">
        <f t="shared" si="38"/>
        <v>12441.280000000028</v>
      </c>
    </row>
    <row r="80" spans="1:11" s="22" customFormat="1" ht="45" x14ac:dyDescent="0.25">
      <c r="A80" s="41"/>
      <c r="B80" s="54"/>
      <c r="C80" s="48"/>
      <c r="D80" s="55">
        <v>21401</v>
      </c>
      <c r="E80" s="56" t="s">
        <v>81</v>
      </c>
      <c r="F80" s="57">
        <v>1824000</v>
      </c>
      <c r="G80" s="57">
        <v>-72747</v>
      </c>
      <c r="H80" s="57">
        <f>F80+G80</f>
        <v>1751253</v>
      </c>
      <c r="I80" s="57">
        <v>1738811.72</v>
      </c>
      <c r="J80" s="57">
        <v>1564264.07</v>
      </c>
      <c r="K80" s="40">
        <f t="shared" si="5"/>
        <v>12441.280000000028</v>
      </c>
    </row>
    <row r="81" spans="1:11" s="22" customFormat="1" x14ac:dyDescent="0.25">
      <c r="A81" s="41"/>
      <c r="B81" s="48"/>
      <c r="C81" s="49">
        <v>21500</v>
      </c>
      <c r="D81" s="50" t="s">
        <v>82</v>
      </c>
      <c r="E81" s="51"/>
      <c r="F81" s="52">
        <f t="shared" ref="F81:K81" si="39">SUM(F82)</f>
        <v>387000</v>
      </c>
      <c r="G81" s="52">
        <f t="shared" si="39"/>
        <v>50000</v>
      </c>
      <c r="H81" s="52">
        <f t="shared" si="39"/>
        <v>437000</v>
      </c>
      <c r="I81" s="52">
        <f t="shared" si="39"/>
        <v>436999.5</v>
      </c>
      <c r="J81" s="52">
        <f t="shared" si="39"/>
        <v>436999.5</v>
      </c>
      <c r="K81" s="53">
        <f t="shared" si="39"/>
        <v>0.5</v>
      </c>
    </row>
    <row r="82" spans="1:11" s="22" customFormat="1" x14ac:dyDescent="0.25">
      <c r="A82" s="41"/>
      <c r="B82" s="54"/>
      <c r="C82" s="48"/>
      <c r="D82" s="55">
        <v>21501</v>
      </c>
      <c r="E82" s="56" t="s">
        <v>83</v>
      </c>
      <c r="F82" s="57">
        <v>387000</v>
      </c>
      <c r="G82" s="57">
        <v>50000</v>
      </c>
      <c r="H82" s="57">
        <f>F82+G82</f>
        <v>437000</v>
      </c>
      <c r="I82" s="57">
        <v>436999.5</v>
      </c>
      <c r="J82" s="57">
        <v>436999.5</v>
      </c>
      <c r="K82" s="40">
        <f t="shared" si="5"/>
        <v>0.5</v>
      </c>
    </row>
    <row r="83" spans="1:11" s="22" customFormat="1" x14ac:dyDescent="0.25">
      <c r="A83" s="41"/>
      <c r="B83" s="48"/>
      <c r="C83" s="49">
        <v>21600</v>
      </c>
      <c r="D83" s="50" t="s">
        <v>84</v>
      </c>
      <c r="E83" s="51"/>
      <c r="F83" s="52">
        <f t="shared" ref="F83:K83" si="40">SUM(F84)</f>
        <v>1800000</v>
      </c>
      <c r="G83" s="52">
        <f t="shared" si="40"/>
        <v>85000</v>
      </c>
      <c r="H83" s="52">
        <f t="shared" si="40"/>
        <v>1885000</v>
      </c>
      <c r="I83" s="52">
        <f t="shared" si="40"/>
        <v>1878641.52</v>
      </c>
      <c r="J83" s="52">
        <f t="shared" si="40"/>
        <v>1878641.52</v>
      </c>
      <c r="K83" s="53">
        <f t="shared" si="40"/>
        <v>6358.4799999999814</v>
      </c>
    </row>
    <row r="84" spans="1:11" s="22" customFormat="1" x14ac:dyDescent="0.25">
      <c r="A84" s="41"/>
      <c r="B84" s="54"/>
      <c r="C84" s="48"/>
      <c r="D84" s="55">
        <v>21601</v>
      </c>
      <c r="E84" s="56" t="s">
        <v>84</v>
      </c>
      <c r="F84" s="57">
        <v>1800000</v>
      </c>
      <c r="G84" s="57">
        <v>85000</v>
      </c>
      <c r="H84" s="57">
        <f>F84+G84</f>
        <v>1885000</v>
      </c>
      <c r="I84" s="57">
        <v>1878641.52</v>
      </c>
      <c r="J84" s="57">
        <v>1878641.52</v>
      </c>
      <c r="K84" s="40">
        <f t="shared" si="5"/>
        <v>6358.4799999999814</v>
      </c>
    </row>
    <row r="85" spans="1:11" s="22" customFormat="1" x14ac:dyDescent="0.25">
      <c r="A85" s="41"/>
      <c r="B85" s="48"/>
      <c r="C85" s="49">
        <v>21700</v>
      </c>
      <c r="D85" s="50" t="s">
        <v>85</v>
      </c>
      <c r="E85" s="51"/>
      <c r="F85" s="52">
        <f>SUM(F86)</f>
        <v>187500</v>
      </c>
      <c r="G85" s="52">
        <f t="shared" ref="G85:K85" si="41">SUM(G86)</f>
        <v>-150000</v>
      </c>
      <c r="H85" s="52">
        <f t="shared" si="41"/>
        <v>37500</v>
      </c>
      <c r="I85" s="52">
        <f t="shared" si="41"/>
        <v>37053</v>
      </c>
      <c r="J85" s="52">
        <f t="shared" si="41"/>
        <v>37053</v>
      </c>
      <c r="K85" s="53">
        <f t="shared" si="41"/>
        <v>447</v>
      </c>
    </row>
    <row r="86" spans="1:11" s="22" customFormat="1" x14ac:dyDescent="0.25">
      <c r="A86" s="41"/>
      <c r="B86" s="54"/>
      <c r="C86" s="48"/>
      <c r="D86" s="63">
        <v>21701</v>
      </c>
      <c r="E86" s="64" t="s">
        <v>86</v>
      </c>
      <c r="F86" s="57">
        <v>187500</v>
      </c>
      <c r="G86" s="57">
        <v>-150000</v>
      </c>
      <c r="H86" s="57">
        <f>F86+G86</f>
        <v>37500</v>
      </c>
      <c r="I86" s="57">
        <v>37053</v>
      </c>
      <c r="J86" s="57">
        <v>37053</v>
      </c>
      <c r="K86" s="40">
        <f t="shared" si="5"/>
        <v>447</v>
      </c>
    </row>
    <row r="87" spans="1:11" s="22" customFormat="1" x14ac:dyDescent="0.25">
      <c r="A87" s="41"/>
      <c r="B87" s="48"/>
      <c r="C87" s="49">
        <v>21800</v>
      </c>
      <c r="D87" s="50" t="s">
        <v>87</v>
      </c>
      <c r="E87" s="51"/>
      <c r="F87" s="52">
        <f t="shared" ref="F87:K87" si="42">SUM(F88)</f>
        <v>16000</v>
      </c>
      <c r="G87" s="52">
        <f t="shared" si="42"/>
        <v>0</v>
      </c>
      <c r="H87" s="52">
        <f t="shared" si="42"/>
        <v>16000</v>
      </c>
      <c r="I87" s="52">
        <f t="shared" si="42"/>
        <v>15999.99</v>
      </c>
      <c r="J87" s="52">
        <f t="shared" si="42"/>
        <v>15999.99</v>
      </c>
      <c r="K87" s="53">
        <f t="shared" si="42"/>
        <v>1.0000000000218279E-2</v>
      </c>
    </row>
    <row r="88" spans="1:11" s="22" customFormat="1" x14ac:dyDescent="0.25">
      <c r="A88" s="41"/>
      <c r="B88" s="54"/>
      <c r="C88" s="48"/>
      <c r="D88" s="55">
        <v>21801</v>
      </c>
      <c r="E88" s="56" t="s">
        <v>88</v>
      </c>
      <c r="F88" s="57">
        <v>16000</v>
      </c>
      <c r="G88" s="57"/>
      <c r="H88" s="57">
        <f>F88+G88</f>
        <v>16000</v>
      </c>
      <c r="I88" s="57">
        <v>15999.99</v>
      </c>
      <c r="J88" s="57">
        <v>15999.99</v>
      </c>
      <c r="K88" s="40">
        <f t="shared" si="5"/>
        <v>1.0000000000218279E-2</v>
      </c>
    </row>
    <row r="89" spans="1:11" s="22" customFormat="1" x14ac:dyDescent="0.25">
      <c r="A89" s="41"/>
      <c r="B89" s="42">
        <v>22000</v>
      </c>
      <c r="C89" s="43" t="s">
        <v>89</v>
      </c>
      <c r="D89" s="44"/>
      <c r="E89" s="45"/>
      <c r="F89" s="46">
        <f>SUM(F90,F94)</f>
        <v>321400</v>
      </c>
      <c r="G89" s="46">
        <f t="shared" ref="G89:K89" si="43">SUM(G90,G94)</f>
        <v>50000</v>
      </c>
      <c r="H89" s="46">
        <f t="shared" si="43"/>
        <v>371400</v>
      </c>
      <c r="I89" s="46">
        <f t="shared" si="43"/>
        <v>366759.74</v>
      </c>
      <c r="J89" s="46">
        <f t="shared" si="43"/>
        <v>309171.69</v>
      </c>
      <c r="K89" s="47">
        <f t="shared" si="43"/>
        <v>4640.2600000000275</v>
      </c>
    </row>
    <row r="90" spans="1:11" s="22" customFormat="1" x14ac:dyDescent="0.25">
      <c r="A90" s="41"/>
      <c r="B90" s="48"/>
      <c r="C90" s="49">
        <v>22100</v>
      </c>
      <c r="D90" s="50" t="s">
        <v>90</v>
      </c>
      <c r="E90" s="51"/>
      <c r="F90" s="52">
        <f>SUM(F92:F93)</f>
        <v>291000</v>
      </c>
      <c r="G90" s="52">
        <f t="shared" ref="G90:K90" si="44">SUM(G91:G93)</f>
        <v>50000</v>
      </c>
      <c r="H90" s="52">
        <f t="shared" si="44"/>
        <v>341000</v>
      </c>
      <c r="I90" s="52">
        <f t="shared" si="44"/>
        <v>336909.62</v>
      </c>
      <c r="J90" s="52">
        <f t="shared" si="44"/>
        <v>301517.62</v>
      </c>
      <c r="K90" s="53">
        <f t="shared" si="44"/>
        <v>4090.3800000000265</v>
      </c>
    </row>
    <row r="91" spans="1:11" s="22" customFormat="1" x14ac:dyDescent="0.25">
      <c r="A91" s="41"/>
      <c r="B91" s="54"/>
      <c r="C91" s="48"/>
      <c r="D91" s="55">
        <v>22104</v>
      </c>
      <c r="E91" s="56" t="s">
        <v>91</v>
      </c>
      <c r="F91" s="57"/>
      <c r="G91" s="57"/>
      <c r="H91" s="57">
        <f t="shared" ref="H91:H93" si="45">F91+G91</f>
        <v>0</v>
      </c>
      <c r="I91" s="57">
        <v>0</v>
      </c>
      <c r="J91" s="57">
        <v>0</v>
      </c>
      <c r="K91" s="40">
        <f t="shared" ref="K91:K157" si="46">H91-I91</f>
        <v>0</v>
      </c>
    </row>
    <row r="92" spans="1:11" s="22" customFormat="1" x14ac:dyDescent="0.25">
      <c r="A92" s="41"/>
      <c r="B92" s="54"/>
      <c r="C92" s="48"/>
      <c r="D92" s="55">
        <v>22105</v>
      </c>
      <c r="E92" s="56" t="s">
        <v>92</v>
      </c>
      <c r="F92" s="57">
        <v>243000</v>
      </c>
      <c r="G92" s="57">
        <v>50000</v>
      </c>
      <c r="H92" s="57">
        <f t="shared" si="45"/>
        <v>293000</v>
      </c>
      <c r="I92" s="57">
        <v>289039.34999999998</v>
      </c>
      <c r="J92" s="57">
        <v>253647.35</v>
      </c>
      <c r="K92" s="40">
        <f t="shared" si="46"/>
        <v>3960.6500000000233</v>
      </c>
    </row>
    <row r="93" spans="1:11" s="22" customFormat="1" x14ac:dyDescent="0.25">
      <c r="A93" s="41"/>
      <c r="B93" s="54"/>
      <c r="C93" s="48"/>
      <c r="D93" s="55">
        <v>22106</v>
      </c>
      <c r="E93" s="56" t="s">
        <v>93</v>
      </c>
      <c r="F93" s="57">
        <v>48000</v>
      </c>
      <c r="G93" s="57"/>
      <c r="H93" s="57">
        <f t="shared" si="45"/>
        <v>48000</v>
      </c>
      <c r="I93" s="57">
        <v>47870.27</v>
      </c>
      <c r="J93" s="57">
        <v>47870.27</v>
      </c>
      <c r="K93" s="40">
        <f t="shared" si="46"/>
        <v>129.7300000000032</v>
      </c>
    </row>
    <row r="94" spans="1:11" s="22" customFormat="1" x14ac:dyDescent="0.25">
      <c r="A94" s="41"/>
      <c r="B94" s="48"/>
      <c r="C94" s="49">
        <v>22300</v>
      </c>
      <c r="D94" s="50" t="s">
        <v>94</v>
      </c>
      <c r="E94" s="51"/>
      <c r="F94" s="52">
        <f t="shared" ref="F94:K94" si="47">SUM(F95)</f>
        <v>30400</v>
      </c>
      <c r="G94" s="52">
        <f t="shared" si="47"/>
        <v>0</v>
      </c>
      <c r="H94" s="52">
        <f t="shared" si="47"/>
        <v>30400</v>
      </c>
      <c r="I94" s="52">
        <f t="shared" si="47"/>
        <v>29850.12</v>
      </c>
      <c r="J94" s="52">
        <f t="shared" si="47"/>
        <v>7654.07</v>
      </c>
      <c r="K94" s="53">
        <f t="shared" si="47"/>
        <v>549.88000000000102</v>
      </c>
    </row>
    <row r="95" spans="1:11" s="22" customFormat="1" ht="30" x14ac:dyDescent="0.25">
      <c r="A95" s="41"/>
      <c r="B95" s="54"/>
      <c r="C95" s="65"/>
      <c r="D95" s="66">
        <v>22301</v>
      </c>
      <c r="E95" s="64" t="s">
        <v>94</v>
      </c>
      <c r="F95" s="57">
        <v>30400</v>
      </c>
      <c r="G95" s="57"/>
      <c r="H95" s="57">
        <f>F95+G95</f>
        <v>30400</v>
      </c>
      <c r="I95" s="57">
        <v>29850.12</v>
      </c>
      <c r="J95" s="57">
        <v>7654.07</v>
      </c>
      <c r="K95" s="40">
        <f t="shared" si="46"/>
        <v>549.88000000000102</v>
      </c>
    </row>
    <row r="96" spans="1:11" s="22" customFormat="1" x14ac:dyDescent="0.25">
      <c r="A96" s="41"/>
      <c r="B96" s="42">
        <v>24000</v>
      </c>
      <c r="C96" s="43" t="s">
        <v>95</v>
      </c>
      <c r="D96" s="44"/>
      <c r="E96" s="45"/>
      <c r="F96" s="46">
        <f>SUM(F97,F99,F101,F103,F105,F107,F109,F111)</f>
        <v>1098272</v>
      </c>
      <c r="G96" s="46">
        <f t="shared" ref="G96:K96" si="48">SUM(G97,G99,G101,G103,G105,G107,G109,G111)</f>
        <v>60184</v>
      </c>
      <c r="H96" s="46">
        <f t="shared" si="48"/>
        <v>1158456</v>
      </c>
      <c r="I96" s="46">
        <f t="shared" si="48"/>
        <v>1097585</v>
      </c>
      <c r="J96" s="46">
        <f t="shared" si="48"/>
        <v>1074207.9100000001</v>
      </c>
      <c r="K96" s="47">
        <f t="shared" si="48"/>
        <v>60871.000000000015</v>
      </c>
    </row>
    <row r="97" spans="1:11" s="22" customFormat="1" hidden="1" x14ac:dyDescent="0.25">
      <c r="A97" s="41"/>
      <c r="B97" s="48"/>
      <c r="C97" s="49">
        <v>24200</v>
      </c>
      <c r="D97" s="50" t="s">
        <v>96</v>
      </c>
      <c r="E97" s="51"/>
      <c r="F97" s="52">
        <f t="shared" ref="F97:K97" si="49">SUM(F98)</f>
        <v>0</v>
      </c>
      <c r="G97" s="52">
        <f t="shared" si="49"/>
        <v>0</v>
      </c>
      <c r="H97" s="52">
        <f t="shared" si="49"/>
        <v>0</v>
      </c>
      <c r="I97" s="52">
        <f t="shared" si="49"/>
        <v>0</v>
      </c>
      <c r="J97" s="52">
        <f t="shared" si="49"/>
        <v>0</v>
      </c>
      <c r="K97" s="53">
        <f t="shared" si="49"/>
        <v>0</v>
      </c>
    </row>
    <row r="98" spans="1:11" s="22" customFormat="1" hidden="1" x14ac:dyDescent="0.25">
      <c r="A98" s="41"/>
      <c r="B98" s="54"/>
      <c r="C98" s="48"/>
      <c r="D98" s="55">
        <v>24201</v>
      </c>
      <c r="E98" s="56" t="s">
        <v>96</v>
      </c>
      <c r="F98" s="57"/>
      <c r="G98" s="57"/>
      <c r="H98" s="57">
        <f t="shared" ref="H98:H104" si="50">F98+G98</f>
        <v>0</v>
      </c>
      <c r="I98" s="57"/>
      <c r="J98" s="57"/>
      <c r="K98" s="40">
        <f t="shared" si="46"/>
        <v>0</v>
      </c>
    </row>
    <row r="99" spans="1:11" s="22" customFormat="1" x14ac:dyDescent="0.25">
      <c r="A99" s="41"/>
      <c r="B99" s="48"/>
      <c r="C99" s="49">
        <v>24300</v>
      </c>
      <c r="D99" s="50" t="s">
        <v>97</v>
      </c>
      <c r="E99" s="51"/>
      <c r="F99" s="52">
        <f t="shared" ref="F99:K99" si="51">SUM(F100)</f>
        <v>66640</v>
      </c>
      <c r="G99" s="52">
        <f t="shared" si="51"/>
        <v>-55000</v>
      </c>
      <c r="H99" s="52">
        <f t="shared" si="51"/>
        <v>11640</v>
      </c>
      <c r="I99" s="52">
        <f t="shared" si="51"/>
        <v>6243.89</v>
      </c>
      <c r="J99" s="52">
        <f t="shared" si="51"/>
        <v>6243.89</v>
      </c>
      <c r="K99" s="53">
        <f t="shared" si="51"/>
        <v>5396.11</v>
      </c>
    </row>
    <row r="100" spans="1:11" s="22" customFormat="1" x14ac:dyDescent="0.25">
      <c r="A100" s="41"/>
      <c r="B100" s="54"/>
      <c r="C100" s="48"/>
      <c r="D100" s="55">
        <v>24301</v>
      </c>
      <c r="E100" s="56" t="s">
        <v>97</v>
      </c>
      <c r="F100" s="57">
        <v>66640</v>
      </c>
      <c r="G100" s="57">
        <v>-55000</v>
      </c>
      <c r="H100" s="57">
        <f t="shared" si="50"/>
        <v>11640</v>
      </c>
      <c r="I100" s="57">
        <v>6243.89</v>
      </c>
      <c r="J100" s="57">
        <v>6243.89</v>
      </c>
      <c r="K100" s="40">
        <f t="shared" si="46"/>
        <v>5396.11</v>
      </c>
    </row>
    <row r="101" spans="1:11" s="22" customFormat="1" hidden="1" x14ac:dyDescent="0.25">
      <c r="A101" s="41"/>
      <c r="B101" s="48"/>
      <c r="C101" s="49">
        <v>24400</v>
      </c>
      <c r="D101" s="50" t="s">
        <v>98</v>
      </c>
      <c r="E101" s="51"/>
      <c r="F101" s="52"/>
      <c r="G101" s="52">
        <f t="shared" ref="G101:K101" si="52">SUM(G102)</f>
        <v>0</v>
      </c>
      <c r="H101" s="52">
        <f t="shared" si="52"/>
        <v>0</v>
      </c>
      <c r="I101" s="52">
        <f t="shared" si="52"/>
        <v>0</v>
      </c>
      <c r="J101" s="52">
        <f t="shared" si="52"/>
        <v>0</v>
      </c>
      <c r="K101" s="53">
        <f t="shared" si="52"/>
        <v>0</v>
      </c>
    </row>
    <row r="102" spans="1:11" s="22" customFormat="1" hidden="1" x14ac:dyDescent="0.25">
      <c r="A102" s="41"/>
      <c r="B102" s="54"/>
      <c r="C102" s="48"/>
      <c r="D102" s="55">
        <v>24401</v>
      </c>
      <c r="E102" s="56" t="s">
        <v>98</v>
      </c>
      <c r="F102" s="57"/>
      <c r="G102" s="57"/>
      <c r="H102" s="57">
        <f t="shared" si="50"/>
        <v>0</v>
      </c>
      <c r="I102" s="57"/>
      <c r="J102" s="57"/>
      <c r="K102" s="40">
        <f t="shared" si="46"/>
        <v>0</v>
      </c>
    </row>
    <row r="103" spans="1:11" s="22" customFormat="1" hidden="1" x14ac:dyDescent="0.25">
      <c r="A103" s="41"/>
      <c r="B103" s="48"/>
      <c r="C103" s="49">
        <v>24500</v>
      </c>
      <c r="D103" s="50" t="s">
        <v>99</v>
      </c>
      <c r="E103" s="51"/>
      <c r="F103" s="52"/>
      <c r="G103" s="52">
        <f t="shared" ref="G103:K103" si="53">SUM(G104)</f>
        <v>0</v>
      </c>
      <c r="H103" s="52">
        <f t="shared" si="53"/>
        <v>0</v>
      </c>
      <c r="I103" s="52">
        <f t="shared" si="53"/>
        <v>0</v>
      </c>
      <c r="J103" s="52">
        <f t="shared" si="53"/>
        <v>0</v>
      </c>
      <c r="K103" s="53">
        <f t="shared" si="53"/>
        <v>0</v>
      </c>
    </row>
    <row r="104" spans="1:11" s="22" customFormat="1" hidden="1" x14ac:dyDescent="0.25">
      <c r="A104" s="41"/>
      <c r="B104" s="54"/>
      <c r="C104" s="48"/>
      <c r="D104" s="55">
        <v>24501</v>
      </c>
      <c r="E104" s="56" t="s">
        <v>99</v>
      </c>
      <c r="F104" s="57"/>
      <c r="G104" s="57"/>
      <c r="H104" s="57">
        <f t="shared" si="50"/>
        <v>0</v>
      </c>
      <c r="I104" s="57"/>
      <c r="J104" s="57"/>
      <c r="K104" s="40">
        <f t="shared" si="46"/>
        <v>0</v>
      </c>
    </row>
    <row r="105" spans="1:11" s="22" customFormat="1" x14ac:dyDescent="0.25">
      <c r="A105" s="41"/>
      <c r="B105" s="48"/>
      <c r="C105" s="49">
        <v>24600</v>
      </c>
      <c r="D105" s="50" t="s">
        <v>100</v>
      </c>
      <c r="E105" s="51"/>
      <c r="F105" s="52">
        <f t="shared" ref="F105:K105" si="54">SUM(F106)</f>
        <v>485532</v>
      </c>
      <c r="G105" s="52">
        <f t="shared" si="54"/>
        <v>45184</v>
      </c>
      <c r="H105" s="52">
        <f t="shared" si="54"/>
        <v>530716</v>
      </c>
      <c r="I105" s="52">
        <f t="shared" si="54"/>
        <v>503889.16</v>
      </c>
      <c r="J105" s="52">
        <f t="shared" si="54"/>
        <v>485725.55</v>
      </c>
      <c r="K105" s="53">
        <f t="shared" si="54"/>
        <v>26826.840000000026</v>
      </c>
    </row>
    <row r="106" spans="1:11" s="22" customFormat="1" x14ac:dyDescent="0.25">
      <c r="A106" s="41"/>
      <c r="B106" s="54"/>
      <c r="C106" s="48"/>
      <c r="D106" s="55">
        <v>24601</v>
      </c>
      <c r="E106" s="56" t="s">
        <v>101</v>
      </c>
      <c r="F106" s="57">
        <v>485532</v>
      </c>
      <c r="G106" s="57">
        <v>45184</v>
      </c>
      <c r="H106" s="57">
        <f>F106+G106</f>
        <v>530716</v>
      </c>
      <c r="I106" s="57">
        <v>503889.16</v>
      </c>
      <c r="J106" s="57">
        <v>485725.55</v>
      </c>
      <c r="K106" s="40">
        <f t="shared" si="46"/>
        <v>26826.840000000026</v>
      </c>
    </row>
    <row r="107" spans="1:11" s="22" customFormat="1" x14ac:dyDescent="0.25">
      <c r="A107" s="41"/>
      <c r="B107" s="48"/>
      <c r="C107" s="49">
        <v>24700</v>
      </c>
      <c r="D107" s="50" t="s">
        <v>102</v>
      </c>
      <c r="E107" s="51"/>
      <c r="F107" s="52">
        <f t="shared" ref="F107:K107" si="55">SUM(F108)</f>
        <v>72600</v>
      </c>
      <c r="G107" s="52">
        <f t="shared" si="55"/>
        <v>-10000</v>
      </c>
      <c r="H107" s="52">
        <f t="shared" si="55"/>
        <v>62600</v>
      </c>
      <c r="I107" s="52">
        <f t="shared" si="55"/>
        <v>47316.14</v>
      </c>
      <c r="J107" s="52">
        <f t="shared" si="55"/>
        <v>47316.14</v>
      </c>
      <c r="K107" s="53">
        <f t="shared" si="55"/>
        <v>15283.86</v>
      </c>
    </row>
    <row r="108" spans="1:11" s="22" customFormat="1" x14ac:dyDescent="0.25">
      <c r="A108" s="41"/>
      <c r="B108" s="54"/>
      <c r="C108" s="48"/>
      <c r="D108" s="55">
        <v>24701</v>
      </c>
      <c r="E108" s="56" t="s">
        <v>102</v>
      </c>
      <c r="F108" s="57">
        <v>72600</v>
      </c>
      <c r="G108" s="57">
        <v>-10000</v>
      </c>
      <c r="H108" s="57">
        <f>F108+G108</f>
        <v>62600</v>
      </c>
      <c r="I108" s="57">
        <v>47316.14</v>
      </c>
      <c r="J108" s="57">
        <v>47316.14</v>
      </c>
      <c r="K108" s="40">
        <f t="shared" si="46"/>
        <v>15283.86</v>
      </c>
    </row>
    <row r="109" spans="1:11" s="22" customFormat="1" x14ac:dyDescent="0.25">
      <c r="A109" s="41"/>
      <c r="B109" s="48"/>
      <c r="C109" s="49">
        <v>24800</v>
      </c>
      <c r="D109" s="50" t="s">
        <v>103</v>
      </c>
      <c r="E109" s="51"/>
      <c r="F109" s="52">
        <f>SUM(F110)</f>
        <v>55600</v>
      </c>
      <c r="G109" s="52">
        <f t="shared" ref="G109:K109" si="56">SUM(G110)</f>
        <v>20000</v>
      </c>
      <c r="H109" s="52">
        <f t="shared" si="56"/>
        <v>75600</v>
      </c>
      <c r="I109" s="52">
        <f t="shared" si="56"/>
        <v>68042.3</v>
      </c>
      <c r="J109" s="52">
        <f t="shared" si="56"/>
        <v>68042.3</v>
      </c>
      <c r="K109" s="53">
        <f t="shared" si="56"/>
        <v>7557.6999999999971</v>
      </c>
    </row>
    <row r="110" spans="1:11" s="22" customFormat="1" x14ac:dyDescent="0.25">
      <c r="A110" s="41"/>
      <c r="B110" s="54"/>
      <c r="C110" s="48"/>
      <c r="D110" s="55">
        <v>24801</v>
      </c>
      <c r="E110" s="56" t="s">
        <v>103</v>
      </c>
      <c r="F110" s="57">
        <v>55600</v>
      </c>
      <c r="G110" s="57">
        <v>20000</v>
      </c>
      <c r="H110" s="57">
        <f>F110+G110</f>
        <v>75600</v>
      </c>
      <c r="I110" s="57">
        <v>68042.3</v>
      </c>
      <c r="J110" s="57">
        <v>68042.3</v>
      </c>
      <c r="K110" s="40">
        <f t="shared" si="46"/>
        <v>7557.6999999999971</v>
      </c>
    </row>
    <row r="111" spans="1:11" s="22" customFormat="1" x14ac:dyDescent="0.25">
      <c r="A111" s="41"/>
      <c r="B111" s="48"/>
      <c r="C111" s="49">
        <v>24900</v>
      </c>
      <c r="D111" s="50" t="s">
        <v>104</v>
      </c>
      <c r="E111" s="51"/>
      <c r="F111" s="52">
        <f t="shared" ref="F111:K111" si="57">SUM(F112)</f>
        <v>417900</v>
      </c>
      <c r="G111" s="52">
        <f t="shared" si="57"/>
        <v>60000</v>
      </c>
      <c r="H111" s="52">
        <f t="shared" si="57"/>
        <v>477900</v>
      </c>
      <c r="I111" s="52">
        <f t="shared" si="57"/>
        <v>472093.51</v>
      </c>
      <c r="J111" s="52">
        <f t="shared" si="57"/>
        <v>466880.03</v>
      </c>
      <c r="K111" s="53">
        <f t="shared" si="57"/>
        <v>5806.4899999999907</v>
      </c>
    </row>
    <row r="112" spans="1:11" s="22" customFormat="1" ht="30" x14ac:dyDescent="0.25">
      <c r="A112" s="41"/>
      <c r="B112" s="54"/>
      <c r="C112" s="48"/>
      <c r="D112" s="55">
        <v>24901</v>
      </c>
      <c r="E112" s="56" t="s">
        <v>104</v>
      </c>
      <c r="F112" s="57">
        <v>417900</v>
      </c>
      <c r="G112" s="57">
        <v>60000</v>
      </c>
      <c r="H112" s="57">
        <f>F112+G112</f>
        <v>477900</v>
      </c>
      <c r="I112" s="57">
        <v>472093.51</v>
      </c>
      <c r="J112" s="57">
        <v>466880.03</v>
      </c>
      <c r="K112" s="40">
        <f t="shared" si="46"/>
        <v>5806.4899999999907</v>
      </c>
    </row>
    <row r="113" spans="1:11" s="22" customFormat="1" x14ac:dyDescent="0.25">
      <c r="A113" s="41"/>
      <c r="B113" s="42">
        <v>25000</v>
      </c>
      <c r="C113" s="43" t="s">
        <v>105</v>
      </c>
      <c r="D113" s="44"/>
      <c r="E113" s="45"/>
      <c r="F113" s="46">
        <f>SUM(F114,F116,F118,F120)</f>
        <v>1201500</v>
      </c>
      <c r="G113" s="46">
        <f t="shared" ref="G113:K113" si="58">SUM(G114,G116,G118,G120)</f>
        <v>-200000</v>
      </c>
      <c r="H113" s="46">
        <f t="shared" si="58"/>
        <v>1001500</v>
      </c>
      <c r="I113" s="46">
        <f t="shared" si="58"/>
        <v>989181.88</v>
      </c>
      <c r="J113" s="46">
        <f t="shared" si="58"/>
        <v>912795.57000000007</v>
      </c>
      <c r="K113" s="47">
        <f t="shared" si="58"/>
        <v>12318.119999999984</v>
      </c>
    </row>
    <row r="114" spans="1:11" s="22" customFormat="1" x14ac:dyDescent="0.25">
      <c r="A114" s="41"/>
      <c r="B114" s="48"/>
      <c r="C114" s="49">
        <v>25300</v>
      </c>
      <c r="D114" s="50" t="s">
        <v>106</v>
      </c>
      <c r="E114" s="51"/>
      <c r="F114" s="52">
        <f t="shared" ref="F114:K114" si="59">SUM(F115)</f>
        <v>172500</v>
      </c>
      <c r="G114" s="52">
        <f t="shared" si="59"/>
        <v>0</v>
      </c>
      <c r="H114" s="52">
        <f t="shared" si="59"/>
        <v>172500</v>
      </c>
      <c r="I114" s="52">
        <f t="shared" si="59"/>
        <v>171044.23</v>
      </c>
      <c r="J114" s="52">
        <f t="shared" si="59"/>
        <v>116446.38</v>
      </c>
      <c r="K114" s="53">
        <f t="shared" si="59"/>
        <v>1455.7699999999895</v>
      </c>
    </row>
    <row r="115" spans="1:11" s="22" customFormat="1" x14ac:dyDescent="0.25">
      <c r="A115" s="41"/>
      <c r="B115" s="54"/>
      <c r="C115" s="48"/>
      <c r="D115" s="55">
        <v>25301</v>
      </c>
      <c r="E115" s="56" t="s">
        <v>106</v>
      </c>
      <c r="F115" s="57">
        <v>172500</v>
      </c>
      <c r="G115" s="57"/>
      <c r="H115" s="57">
        <f>F115+G115</f>
        <v>172500</v>
      </c>
      <c r="I115" s="57">
        <v>171044.23</v>
      </c>
      <c r="J115" s="57">
        <v>116446.38</v>
      </c>
      <c r="K115" s="40">
        <f t="shared" si="46"/>
        <v>1455.7699999999895</v>
      </c>
    </row>
    <row r="116" spans="1:11" s="22" customFormat="1" x14ac:dyDescent="0.25">
      <c r="A116" s="41"/>
      <c r="B116" s="48"/>
      <c r="C116" s="49">
        <v>25400</v>
      </c>
      <c r="D116" s="50" t="s">
        <v>107</v>
      </c>
      <c r="E116" s="51"/>
      <c r="F116" s="52">
        <f t="shared" ref="F116:K116" si="60">SUM(F117)</f>
        <v>1005000</v>
      </c>
      <c r="G116" s="52">
        <f t="shared" si="60"/>
        <v>-200000</v>
      </c>
      <c r="H116" s="52">
        <f t="shared" si="60"/>
        <v>805000</v>
      </c>
      <c r="I116" s="52">
        <f t="shared" si="60"/>
        <v>796787.63</v>
      </c>
      <c r="J116" s="52">
        <f t="shared" si="60"/>
        <v>774999.17</v>
      </c>
      <c r="K116" s="53">
        <f t="shared" si="60"/>
        <v>8212.3699999999953</v>
      </c>
    </row>
    <row r="117" spans="1:11" s="22" customFormat="1" ht="30" x14ac:dyDescent="0.25">
      <c r="A117" s="41"/>
      <c r="B117" s="54"/>
      <c r="C117" s="48"/>
      <c r="D117" s="55">
        <v>25401</v>
      </c>
      <c r="E117" s="56" t="s">
        <v>107</v>
      </c>
      <c r="F117" s="57">
        <v>1005000</v>
      </c>
      <c r="G117" s="57">
        <v>-200000</v>
      </c>
      <c r="H117" s="57">
        <f>F117+G117</f>
        <v>805000</v>
      </c>
      <c r="I117" s="57">
        <v>796787.63</v>
      </c>
      <c r="J117" s="57">
        <v>774999.17</v>
      </c>
      <c r="K117" s="40">
        <f t="shared" si="46"/>
        <v>8212.3699999999953</v>
      </c>
    </row>
    <row r="118" spans="1:11" s="22" customFormat="1" x14ac:dyDescent="0.25">
      <c r="A118" s="41"/>
      <c r="B118" s="48"/>
      <c r="C118" s="49">
        <v>25500</v>
      </c>
      <c r="D118" s="50" t="s">
        <v>108</v>
      </c>
      <c r="E118" s="51"/>
      <c r="F118" s="52">
        <f t="shared" ref="F118:K118" si="61">SUM(F119)</f>
        <v>24000</v>
      </c>
      <c r="G118" s="52">
        <f t="shared" si="61"/>
        <v>0</v>
      </c>
      <c r="H118" s="52">
        <f t="shared" si="61"/>
        <v>24000</v>
      </c>
      <c r="I118" s="52">
        <f t="shared" si="61"/>
        <v>21350.02</v>
      </c>
      <c r="J118" s="52">
        <f t="shared" si="61"/>
        <v>21350.02</v>
      </c>
      <c r="K118" s="53">
        <f t="shared" si="61"/>
        <v>2649.9799999999996</v>
      </c>
    </row>
    <row r="119" spans="1:11" s="22" customFormat="1" ht="30" x14ac:dyDescent="0.25">
      <c r="A119" s="41"/>
      <c r="B119" s="54"/>
      <c r="C119" s="48"/>
      <c r="D119" s="55">
        <v>25501</v>
      </c>
      <c r="E119" s="56" t="s">
        <v>108</v>
      </c>
      <c r="F119" s="57">
        <v>24000</v>
      </c>
      <c r="G119" s="57"/>
      <c r="H119" s="57">
        <f>F119+G119</f>
        <v>24000</v>
      </c>
      <c r="I119" s="57">
        <v>21350.02</v>
      </c>
      <c r="J119" s="57">
        <v>21350.02</v>
      </c>
      <c r="K119" s="40">
        <f t="shared" si="46"/>
        <v>2649.9799999999996</v>
      </c>
    </row>
    <row r="120" spans="1:11" s="22" customFormat="1" hidden="1" x14ac:dyDescent="0.25">
      <c r="A120" s="41"/>
      <c r="B120" s="48"/>
      <c r="C120" s="49">
        <v>25600</v>
      </c>
      <c r="D120" s="50" t="s">
        <v>109</v>
      </c>
      <c r="E120" s="51"/>
      <c r="F120" s="52">
        <f>SUM(F121)</f>
        <v>0</v>
      </c>
      <c r="G120" s="52">
        <f t="shared" ref="G120:K120" si="62">SUM(G121)</f>
        <v>0</v>
      </c>
      <c r="H120" s="52">
        <f t="shared" si="62"/>
        <v>0</v>
      </c>
      <c r="I120" s="52">
        <f t="shared" si="62"/>
        <v>0</v>
      </c>
      <c r="J120" s="52">
        <f t="shared" si="62"/>
        <v>0</v>
      </c>
      <c r="K120" s="53">
        <f t="shared" si="62"/>
        <v>0</v>
      </c>
    </row>
    <row r="121" spans="1:11" s="22" customFormat="1" hidden="1" x14ac:dyDescent="0.25">
      <c r="A121" s="41"/>
      <c r="B121" s="54"/>
      <c r="C121" s="65"/>
      <c r="D121" s="66">
        <v>25601</v>
      </c>
      <c r="E121" s="67" t="s">
        <v>109</v>
      </c>
      <c r="F121" s="57"/>
      <c r="G121" s="57"/>
      <c r="H121" s="57">
        <f>F121+G121</f>
        <v>0</v>
      </c>
      <c r="I121" s="57"/>
      <c r="J121" s="57"/>
      <c r="K121" s="40"/>
    </row>
    <row r="122" spans="1:11" s="22" customFormat="1" x14ac:dyDescent="0.25">
      <c r="A122" s="41"/>
      <c r="B122" s="42">
        <v>26000</v>
      </c>
      <c r="C122" s="43" t="s">
        <v>110</v>
      </c>
      <c r="D122" s="44"/>
      <c r="E122" s="45"/>
      <c r="F122" s="46">
        <f t="shared" ref="F122:K122" si="63">SUM(F123)</f>
        <v>7790300</v>
      </c>
      <c r="G122" s="46">
        <f t="shared" si="63"/>
        <v>1858957</v>
      </c>
      <c r="H122" s="46">
        <f t="shared" si="63"/>
        <v>9649257</v>
      </c>
      <c r="I122" s="46">
        <f t="shared" si="63"/>
        <v>9223326.7400000002</v>
      </c>
      <c r="J122" s="46">
        <f t="shared" si="63"/>
        <v>8871544.1100000013</v>
      </c>
      <c r="K122" s="47">
        <f t="shared" si="63"/>
        <v>425930.26000000024</v>
      </c>
    </row>
    <row r="123" spans="1:11" s="22" customFormat="1" x14ac:dyDescent="0.25">
      <c r="A123" s="41"/>
      <c r="B123" s="48"/>
      <c r="C123" s="49">
        <v>26100</v>
      </c>
      <c r="D123" s="50" t="s">
        <v>110</v>
      </c>
      <c r="E123" s="51"/>
      <c r="F123" s="52">
        <f t="shared" ref="F123:K123" si="64">SUM(F124:F125)</f>
        <v>7790300</v>
      </c>
      <c r="G123" s="52">
        <f t="shared" si="64"/>
        <v>1858957</v>
      </c>
      <c r="H123" s="52">
        <f t="shared" si="64"/>
        <v>9649257</v>
      </c>
      <c r="I123" s="52">
        <f t="shared" si="64"/>
        <v>9223326.7400000002</v>
      </c>
      <c r="J123" s="52">
        <f t="shared" si="64"/>
        <v>8871544.1100000013</v>
      </c>
      <c r="K123" s="53">
        <f t="shared" si="64"/>
        <v>425930.26000000024</v>
      </c>
    </row>
    <row r="124" spans="1:11" s="22" customFormat="1" x14ac:dyDescent="0.25">
      <c r="A124" s="41"/>
      <c r="B124" s="54"/>
      <c r="C124" s="48"/>
      <c r="D124" s="55">
        <v>26101</v>
      </c>
      <c r="E124" s="56" t="s">
        <v>111</v>
      </c>
      <c r="F124" s="57">
        <v>7700000</v>
      </c>
      <c r="G124" s="57">
        <v>1918957</v>
      </c>
      <c r="H124" s="57">
        <f t="shared" ref="H124:H125" si="65">F124+G124</f>
        <v>9618957</v>
      </c>
      <c r="I124" s="57">
        <v>9193104.7599999998</v>
      </c>
      <c r="J124" s="57">
        <v>8841322.1300000008</v>
      </c>
      <c r="K124" s="40">
        <f t="shared" si="46"/>
        <v>425852.24000000022</v>
      </c>
    </row>
    <row r="125" spans="1:11" s="22" customFormat="1" x14ac:dyDescent="0.25">
      <c r="A125" s="41"/>
      <c r="B125" s="54"/>
      <c r="C125" s="48"/>
      <c r="D125" s="55">
        <v>26102</v>
      </c>
      <c r="E125" s="56" t="s">
        <v>112</v>
      </c>
      <c r="F125" s="57">
        <v>90300</v>
      </c>
      <c r="G125" s="57">
        <v>-60000</v>
      </c>
      <c r="H125" s="57">
        <f t="shared" si="65"/>
        <v>30300</v>
      </c>
      <c r="I125" s="57">
        <v>30221.98</v>
      </c>
      <c r="J125" s="57">
        <v>30221.98</v>
      </c>
      <c r="K125" s="40">
        <f t="shared" si="46"/>
        <v>78.020000000000437</v>
      </c>
    </row>
    <row r="126" spans="1:11" s="22" customFormat="1" x14ac:dyDescent="0.25">
      <c r="A126" s="41"/>
      <c r="B126" s="42">
        <v>27000</v>
      </c>
      <c r="C126" s="43" t="s">
        <v>113</v>
      </c>
      <c r="D126" s="44"/>
      <c r="E126" s="45"/>
      <c r="F126" s="46">
        <f t="shared" ref="F126:K126" si="66">SUM(F127,F130,F132)</f>
        <v>472000</v>
      </c>
      <c r="G126" s="46">
        <f t="shared" si="66"/>
        <v>-40000</v>
      </c>
      <c r="H126" s="46">
        <f t="shared" si="66"/>
        <v>432000</v>
      </c>
      <c r="I126" s="46">
        <f t="shared" si="66"/>
        <v>412143.08999999997</v>
      </c>
      <c r="J126" s="46">
        <f t="shared" si="66"/>
        <v>395425.66000000003</v>
      </c>
      <c r="K126" s="47">
        <f t="shared" si="66"/>
        <v>19856.910000000003</v>
      </c>
    </row>
    <row r="127" spans="1:11" s="22" customFormat="1" x14ac:dyDescent="0.25">
      <c r="A127" s="41"/>
      <c r="B127" s="48"/>
      <c r="C127" s="49">
        <v>27100</v>
      </c>
      <c r="D127" s="50" t="s">
        <v>114</v>
      </c>
      <c r="E127" s="51"/>
      <c r="F127" s="52">
        <f>SUM(F128:F129)</f>
        <v>350000</v>
      </c>
      <c r="G127" s="52">
        <f t="shared" ref="G127:K127" si="67">SUM(G128:G129)</f>
        <v>0</v>
      </c>
      <c r="H127" s="52">
        <f t="shared" si="67"/>
        <v>350000</v>
      </c>
      <c r="I127" s="52">
        <f t="shared" si="67"/>
        <v>349650</v>
      </c>
      <c r="J127" s="52">
        <f t="shared" si="67"/>
        <v>349650</v>
      </c>
      <c r="K127" s="53">
        <f t="shared" si="67"/>
        <v>350</v>
      </c>
    </row>
    <row r="128" spans="1:11" s="22" customFormat="1" x14ac:dyDescent="0.25">
      <c r="A128" s="41"/>
      <c r="B128" s="54"/>
      <c r="C128" s="48"/>
      <c r="D128" s="55">
        <v>27101</v>
      </c>
      <c r="E128" s="56" t="s">
        <v>114</v>
      </c>
      <c r="F128" s="57">
        <v>350000</v>
      </c>
      <c r="G128" s="57"/>
      <c r="H128" s="57">
        <f t="shared" ref="H128:H129" si="68">F128+G128</f>
        <v>350000</v>
      </c>
      <c r="I128" s="57">
        <v>349650</v>
      </c>
      <c r="J128" s="57">
        <v>349650</v>
      </c>
      <c r="K128" s="40">
        <f t="shared" si="46"/>
        <v>350</v>
      </c>
    </row>
    <row r="129" spans="1:11" s="22" customFormat="1" ht="30" hidden="1" x14ac:dyDescent="0.25">
      <c r="A129" s="41"/>
      <c r="B129" s="54"/>
      <c r="C129" s="48"/>
      <c r="D129" s="55">
        <v>27102</v>
      </c>
      <c r="E129" s="64" t="s">
        <v>115</v>
      </c>
      <c r="F129" s="57"/>
      <c r="G129" s="57"/>
      <c r="H129" s="57">
        <f t="shared" si="68"/>
        <v>0</v>
      </c>
      <c r="I129" s="57"/>
      <c r="J129" s="57"/>
      <c r="K129" s="40">
        <f t="shared" si="46"/>
        <v>0</v>
      </c>
    </row>
    <row r="130" spans="1:11" s="22" customFormat="1" hidden="1" x14ac:dyDescent="0.25">
      <c r="A130" s="41"/>
      <c r="B130" s="54"/>
      <c r="C130" s="49">
        <v>27200</v>
      </c>
      <c r="D130" s="50" t="s">
        <v>116</v>
      </c>
      <c r="E130" s="51"/>
      <c r="F130" s="52">
        <f>SUM(F131)</f>
        <v>0</v>
      </c>
      <c r="G130" s="52">
        <f t="shared" ref="G130:K130" si="69">SUM(G131)</f>
        <v>0</v>
      </c>
      <c r="H130" s="52">
        <f t="shared" si="69"/>
        <v>0</v>
      </c>
      <c r="I130" s="52">
        <f t="shared" si="69"/>
        <v>0</v>
      </c>
      <c r="J130" s="52">
        <f t="shared" si="69"/>
        <v>0</v>
      </c>
      <c r="K130" s="53">
        <f t="shared" si="69"/>
        <v>0</v>
      </c>
    </row>
    <row r="131" spans="1:11" s="22" customFormat="1" hidden="1" x14ac:dyDescent="0.25">
      <c r="A131" s="41"/>
      <c r="B131" s="54"/>
      <c r="C131" s="65"/>
      <c r="D131" s="66">
        <v>27201</v>
      </c>
      <c r="E131" s="64" t="s">
        <v>117</v>
      </c>
      <c r="F131" s="57"/>
      <c r="G131" s="57"/>
      <c r="H131" s="57">
        <f t="shared" ref="H131" si="70">F131+G131</f>
        <v>0</v>
      </c>
      <c r="I131" s="57"/>
      <c r="J131" s="57"/>
      <c r="K131" s="40">
        <f t="shared" ref="K131" si="71">H131-I131</f>
        <v>0</v>
      </c>
    </row>
    <row r="132" spans="1:11" s="22" customFormat="1" x14ac:dyDescent="0.25">
      <c r="A132" s="41"/>
      <c r="B132" s="48"/>
      <c r="C132" s="49">
        <v>27300</v>
      </c>
      <c r="D132" s="50" t="s">
        <v>118</v>
      </c>
      <c r="E132" s="51"/>
      <c r="F132" s="52">
        <f>SUM(F133)</f>
        <v>122000</v>
      </c>
      <c r="G132" s="52">
        <f t="shared" ref="G132:K132" si="72">SUM(G133)</f>
        <v>-40000</v>
      </c>
      <c r="H132" s="52">
        <f t="shared" si="72"/>
        <v>82000</v>
      </c>
      <c r="I132" s="52">
        <f t="shared" si="72"/>
        <v>62493.09</v>
      </c>
      <c r="J132" s="52">
        <f t="shared" si="72"/>
        <v>45775.66</v>
      </c>
      <c r="K132" s="53">
        <f t="shared" si="72"/>
        <v>19506.910000000003</v>
      </c>
    </row>
    <row r="133" spans="1:11" s="22" customFormat="1" x14ac:dyDescent="0.25">
      <c r="A133" s="41"/>
      <c r="B133" s="54"/>
      <c r="C133" s="48"/>
      <c r="D133" s="55">
        <v>27301</v>
      </c>
      <c r="E133" s="56" t="s">
        <v>118</v>
      </c>
      <c r="F133" s="57">
        <v>122000</v>
      </c>
      <c r="G133" s="57">
        <v>-40000</v>
      </c>
      <c r="H133" s="57">
        <f t="shared" ref="H133" si="73">F133+G133</f>
        <v>82000</v>
      </c>
      <c r="I133" s="57">
        <v>62493.09</v>
      </c>
      <c r="J133" s="57">
        <v>45775.66</v>
      </c>
      <c r="K133" s="40">
        <f t="shared" si="46"/>
        <v>19506.910000000003</v>
      </c>
    </row>
    <row r="134" spans="1:11" s="22" customFormat="1" x14ac:dyDescent="0.25">
      <c r="A134" s="41"/>
      <c r="B134" s="42">
        <v>29000</v>
      </c>
      <c r="C134" s="43" t="s">
        <v>119</v>
      </c>
      <c r="D134" s="44"/>
      <c r="E134" s="45"/>
      <c r="F134" s="46">
        <f>SUM(F135,F137,F139,F142,F144,F146)</f>
        <v>2005869</v>
      </c>
      <c r="G134" s="46">
        <f t="shared" ref="G134:K134" si="74">SUM(G135,G137,G139,G142,G144,G146)</f>
        <v>-100755</v>
      </c>
      <c r="H134" s="46">
        <f t="shared" si="74"/>
        <v>1905114</v>
      </c>
      <c r="I134" s="46">
        <f t="shared" si="74"/>
        <v>1879721.36</v>
      </c>
      <c r="J134" s="46">
        <f t="shared" si="74"/>
        <v>1663509.95</v>
      </c>
      <c r="K134" s="47">
        <f t="shared" si="74"/>
        <v>25392.639999999974</v>
      </c>
    </row>
    <row r="135" spans="1:11" s="22" customFormat="1" x14ac:dyDescent="0.25">
      <c r="A135" s="41"/>
      <c r="B135" s="48"/>
      <c r="C135" s="49">
        <v>29100</v>
      </c>
      <c r="D135" s="50" t="s">
        <v>120</v>
      </c>
      <c r="E135" s="51"/>
      <c r="F135" s="52">
        <f t="shared" ref="F135:K135" si="75">SUM(F136)</f>
        <v>52200</v>
      </c>
      <c r="G135" s="52">
        <f t="shared" si="75"/>
        <v>30000</v>
      </c>
      <c r="H135" s="52">
        <f t="shared" si="75"/>
        <v>82200</v>
      </c>
      <c r="I135" s="52">
        <f t="shared" si="75"/>
        <v>78682.27</v>
      </c>
      <c r="J135" s="52">
        <f t="shared" si="75"/>
        <v>77912.77</v>
      </c>
      <c r="K135" s="53">
        <f t="shared" si="75"/>
        <v>3517.7299999999959</v>
      </c>
    </row>
    <row r="136" spans="1:11" s="22" customFormat="1" x14ac:dyDescent="0.25">
      <c r="A136" s="41"/>
      <c r="B136" s="54"/>
      <c r="C136" s="48"/>
      <c r="D136" s="55">
        <v>29101</v>
      </c>
      <c r="E136" s="56" t="s">
        <v>121</v>
      </c>
      <c r="F136" s="57">
        <v>52200</v>
      </c>
      <c r="G136" s="57">
        <v>30000</v>
      </c>
      <c r="H136" s="57">
        <f>F136+G136</f>
        <v>82200</v>
      </c>
      <c r="I136" s="57">
        <v>78682.27</v>
      </c>
      <c r="J136" s="57">
        <v>77912.77</v>
      </c>
      <c r="K136" s="40">
        <f t="shared" si="46"/>
        <v>3517.7299999999959</v>
      </c>
    </row>
    <row r="137" spans="1:11" s="22" customFormat="1" x14ac:dyDescent="0.25">
      <c r="A137" s="41"/>
      <c r="B137" s="48"/>
      <c r="C137" s="49">
        <v>29200</v>
      </c>
      <c r="D137" s="50" t="s">
        <v>122</v>
      </c>
      <c r="E137" s="51"/>
      <c r="F137" s="52">
        <f t="shared" ref="F137:K137" si="76">SUM(F138)</f>
        <v>166000</v>
      </c>
      <c r="G137" s="52">
        <f t="shared" si="76"/>
        <v>10000</v>
      </c>
      <c r="H137" s="52">
        <f t="shared" si="76"/>
        <v>176000</v>
      </c>
      <c r="I137" s="52">
        <f t="shared" si="76"/>
        <v>172492.57</v>
      </c>
      <c r="J137" s="52">
        <f t="shared" si="76"/>
        <v>99295.37</v>
      </c>
      <c r="K137" s="53">
        <f t="shared" si="76"/>
        <v>3507.429999999993</v>
      </c>
    </row>
    <row r="138" spans="1:11" s="22" customFormat="1" ht="30" x14ac:dyDescent="0.25">
      <c r="A138" s="41"/>
      <c r="B138" s="54"/>
      <c r="C138" s="48"/>
      <c r="D138" s="55">
        <v>29201</v>
      </c>
      <c r="E138" s="56" t="s">
        <v>122</v>
      </c>
      <c r="F138" s="57">
        <v>166000</v>
      </c>
      <c r="G138" s="57">
        <v>10000</v>
      </c>
      <c r="H138" s="57">
        <f>F138+G138</f>
        <v>176000</v>
      </c>
      <c r="I138" s="57">
        <v>172492.57</v>
      </c>
      <c r="J138" s="57">
        <v>99295.37</v>
      </c>
      <c r="K138" s="40">
        <f t="shared" si="46"/>
        <v>3507.429999999993</v>
      </c>
    </row>
    <row r="139" spans="1:11" s="22" customFormat="1" x14ac:dyDescent="0.25">
      <c r="A139" s="41"/>
      <c r="B139" s="48"/>
      <c r="C139" s="49">
        <v>29300</v>
      </c>
      <c r="D139" s="50" t="s">
        <v>123</v>
      </c>
      <c r="E139" s="51"/>
      <c r="F139" s="52">
        <f>SUM(F140:F140)</f>
        <v>30000</v>
      </c>
      <c r="G139" s="52">
        <f t="shared" ref="G139:K139" si="77">SUM(G140:G141)</f>
        <v>-15000</v>
      </c>
      <c r="H139" s="52">
        <f t="shared" si="77"/>
        <v>15000</v>
      </c>
      <c r="I139" s="52">
        <f t="shared" si="77"/>
        <v>5530.91</v>
      </c>
      <c r="J139" s="52">
        <f t="shared" si="77"/>
        <v>5530.91</v>
      </c>
      <c r="K139" s="53">
        <f t="shared" si="77"/>
        <v>9469.09</v>
      </c>
    </row>
    <row r="140" spans="1:11" s="22" customFormat="1" ht="30" x14ac:dyDescent="0.25">
      <c r="A140" s="41"/>
      <c r="B140" s="54"/>
      <c r="C140" s="48"/>
      <c r="D140" s="55">
        <v>29301</v>
      </c>
      <c r="E140" s="56" t="s">
        <v>124</v>
      </c>
      <c r="F140" s="57">
        <v>30000</v>
      </c>
      <c r="G140" s="57">
        <v>-15000</v>
      </c>
      <c r="H140" s="57">
        <f t="shared" ref="H140:H141" si="78">F140+G140</f>
        <v>15000</v>
      </c>
      <c r="I140" s="57">
        <v>5530.91</v>
      </c>
      <c r="J140" s="57">
        <v>5530.91</v>
      </c>
      <c r="K140" s="40">
        <f t="shared" si="46"/>
        <v>9469.09</v>
      </c>
    </row>
    <row r="141" spans="1:11" s="22" customFormat="1" ht="30" hidden="1" x14ac:dyDescent="0.25">
      <c r="A141" s="41"/>
      <c r="B141" s="54"/>
      <c r="C141" s="48"/>
      <c r="D141" s="55">
        <v>29302</v>
      </c>
      <c r="E141" s="56" t="s">
        <v>125</v>
      </c>
      <c r="F141" s="57"/>
      <c r="G141" s="57">
        <v>0</v>
      </c>
      <c r="H141" s="57">
        <f t="shared" si="78"/>
        <v>0</v>
      </c>
      <c r="I141" s="57"/>
      <c r="J141" s="57"/>
      <c r="K141" s="40">
        <f t="shared" si="46"/>
        <v>0</v>
      </c>
    </row>
    <row r="142" spans="1:11" s="22" customFormat="1" x14ac:dyDescent="0.25">
      <c r="A142" s="41"/>
      <c r="B142" s="48"/>
      <c r="C142" s="49">
        <v>29400</v>
      </c>
      <c r="D142" s="50" t="s">
        <v>126</v>
      </c>
      <c r="E142" s="51"/>
      <c r="F142" s="52">
        <f t="shared" ref="F142:K142" si="79">SUM(F143)</f>
        <v>261042</v>
      </c>
      <c r="G142" s="52">
        <f t="shared" si="79"/>
        <v>198241</v>
      </c>
      <c r="H142" s="52">
        <f t="shared" si="79"/>
        <v>459283</v>
      </c>
      <c r="I142" s="52">
        <f t="shared" si="79"/>
        <v>456749.31</v>
      </c>
      <c r="J142" s="52">
        <f t="shared" si="79"/>
        <v>337191.31</v>
      </c>
      <c r="K142" s="53">
        <f t="shared" si="79"/>
        <v>2533.6900000000023</v>
      </c>
    </row>
    <row r="143" spans="1:11" s="22" customFormat="1" ht="45" x14ac:dyDescent="0.25">
      <c r="A143" s="41"/>
      <c r="B143" s="54"/>
      <c r="C143" s="48"/>
      <c r="D143" s="55">
        <v>29401</v>
      </c>
      <c r="E143" s="56" t="s">
        <v>126</v>
      </c>
      <c r="F143" s="57">
        <v>261042</v>
      </c>
      <c r="G143" s="57">
        <v>198241</v>
      </c>
      <c r="H143" s="57">
        <f>F143+G143</f>
        <v>459283</v>
      </c>
      <c r="I143" s="57">
        <v>456749.31</v>
      </c>
      <c r="J143" s="57">
        <v>337191.31</v>
      </c>
      <c r="K143" s="40">
        <f t="shared" si="46"/>
        <v>2533.6900000000023</v>
      </c>
    </row>
    <row r="144" spans="1:11" s="22" customFormat="1" x14ac:dyDescent="0.25">
      <c r="A144" s="41"/>
      <c r="B144" s="48"/>
      <c r="C144" s="49">
        <v>29600</v>
      </c>
      <c r="D144" s="50" t="s">
        <v>127</v>
      </c>
      <c r="E144" s="51"/>
      <c r="F144" s="52">
        <f t="shared" ref="F144:K144" si="80">SUM(F145)</f>
        <v>1084000</v>
      </c>
      <c r="G144" s="52">
        <f t="shared" si="80"/>
        <v>-360000</v>
      </c>
      <c r="H144" s="52">
        <f t="shared" si="80"/>
        <v>724000</v>
      </c>
      <c r="I144" s="52">
        <f t="shared" si="80"/>
        <v>723825.77</v>
      </c>
      <c r="J144" s="52">
        <f t="shared" si="80"/>
        <v>723825.77</v>
      </c>
      <c r="K144" s="53">
        <f t="shared" si="80"/>
        <v>174.22999999998137</v>
      </c>
    </row>
    <row r="145" spans="1:11" s="22" customFormat="1" ht="30" x14ac:dyDescent="0.25">
      <c r="A145" s="41"/>
      <c r="B145" s="54"/>
      <c r="C145" s="48"/>
      <c r="D145" s="55">
        <v>29601</v>
      </c>
      <c r="E145" s="56" t="s">
        <v>127</v>
      </c>
      <c r="F145" s="57">
        <v>1084000</v>
      </c>
      <c r="G145" s="57">
        <v>-360000</v>
      </c>
      <c r="H145" s="57">
        <f>F145+G145</f>
        <v>724000</v>
      </c>
      <c r="I145" s="57">
        <v>723825.77</v>
      </c>
      <c r="J145" s="57">
        <v>723825.77</v>
      </c>
      <c r="K145" s="40">
        <f t="shared" si="46"/>
        <v>174.22999999998137</v>
      </c>
    </row>
    <row r="146" spans="1:11" s="22" customFormat="1" x14ac:dyDescent="0.25">
      <c r="A146" s="41"/>
      <c r="B146" s="48"/>
      <c r="C146" s="49">
        <v>29800</v>
      </c>
      <c r="D146" s="50" t="s">
        <v>128</v>
      </c>
      <c r="E146" s="51"/>
      <c r="F146" s="52">
        <f t="shared" ref="F146:K146" si="81">SUM(F147:F148)</f>
        <v>412627</v>
      </c>
      <c r="G146" s="52">
        <f t="shared" si="81"/>
        <v>36004</v>
      </c>
      <c r="H146" s="52">
        <f t="shared" si="81"/>
        <v>448631</v>
      </c>
      <c r="I146" s="52">
        <f t="shared" si="81"/>
        <v>442440.53</v>
      </c>
      <c r="J146" s="52">
        <f t="shared" si="81"/>
        <v>419753.82</v>
      </c>
      <c r="K146" s="53">
        <f t="shared" si="81"/>
        <v>6190.4700000000012</v>
      </c>
    </row>
    <row r="147" spans="1:11" s="22" customFormat="1" ht="45" x14ac:dyDescent="0.25">
      <c r="A147" s="41"/>
      <c r="B147" s="54"/>
      <c r="C147" s="48"/>
      <c r="D147" s="55">
        <v>29804</v>
      </c>
      <c r="E147" s="56" t="s">
        <v>129</v>
      </c>
      <c r="F147" s="57">
        <v>367000</v>
      </c>
      <c r="G147" s="57">
        <v>10000</v>
      </c>
      <c r="H147" s="57">
        <f t="shared" ref="H147:H148" si="82">F147+G147</f>
        <v>377000</v>
      </c>
      <c r="I147" s="57">
        <v>374544.94</v>
      </c>
      <c r="J147" s="57">
        <v>357144.94</v>
      </c>
      <c r="K147" s="40">
        <f t="shared" si="46"/>
        <v>2455.0599999999977</v>
      </c>
    </row>
    <row r="148" spans="1:11" s="22" customFormat="1" ht="45" x14ac:dyDescent="0.25">
      <c r="A148" s="41"/>
      <c r="B148" s="54"/>
      <c r="C148" s="48"/>
      <c r="D148" s="55">
        <v>29805</v>
      </c>
      <c r="E148" s="56" t="s">
        <v>130</v>
      </c>
      <c r="F148" s="57">
        <v>45627</v>
      </c>
      <c r="G148" s="57">
        <v>26004</v>
      </c>
      <c r="H148" s="57">
        <f t="shared" si="82"/>
        <v>71631</v>
      </c>
      <c r="I148" s="57">
        <v>67895.59</v>
      </c>
      <c r="J148" s="57">
        <v>62608.88</v>
      </c>
      <c r="K148" s="40">
        <f t="shared" si="46"/>
        <v>3735.4100000000035</v>
      </c>
    </row>
    <row r="149" spans="1:11" s="22" customFormat="1" x14ac:dyDescent="0.25">
      <c r="A149" s="41"/>
      <c r="B149" s="54"/>
      <c r="C149" s="48"/>
      <c r="D149" s="55"/>
      <c r="E149" s="56"/>
      <c r="F149" s="57"/>
      <c r="G149" s="57"/>
      <c r="H149" s="57"/>
      <c r="I149" s="57"/>
      <c r="J149" s="57"/>
      <c r="K149" s="40"/>
    </row>
    <row r="150" spans="1:11" s="22" customFormat="1" x14ac:dyDescent="0.25">
      <c r="A150" s="35">
        <v>30000</v>
      </c>
      <c r="B150" s="36" t="s">
        <v>131</v>
      </c>
      <c r="C150" s="37"/>
      <c r="D150" s="37"/>
      <c r="E150" s="38"/>
      <c r="F150" s="62">
        <f t="shared" ref="F150:K150" si="83">SUM(F151,F168,F179,F195,F205,F231,F248,F254)</f>
        <v>56423602</v>
      </c>
      <c r="G150" s="62">
        <f t="shared" si="83"/>
        <v>13997492.460000001</v>
      </c>
      <c r="H150" s="62">
        <f t="shared" si="83"/>
        <v>70421094.459999993</v>
      </c>
      <c r="I150" s="62">
        <f t="shared" si="83"/>
        <v>67015498.450000003</v>
      </c>
      <c r="J150" s="62">
        <f t="shared" si="83"/>
        <v>58598756.859999992</v>
      </c>
      <c r="K150" s="40">
        <f t="shared" si="83"/>
        <v>3405596.0099999984</v>
      </c>
    </row>
    <row r="151" spans="1:11" s="22" customFormat="1" x14ac:dyDescent="0.25">
      <c r="A151" s="41"/>
      <c r="B151" s="42">
        <v>31000</v>
      </c>
      <c r="C151" s="43" t="s">
        <v>132</v>
      </c>
      <c r="D151" s="44"/>
      <c r="E151" s="45"/>
      <c r="F151" s="46">
        <f>SUM(F152,F154,F156,F158,F160,F164,F166)</f>
        <v>17826840</v>
      </c>
      <c r="G151" s="46">
        <f t="shared" ref="G151:K151" si="84">SUM(G152,G154,G156,G158,G160,G164,G166)</f>
        <v>3066165</v>
      </c>
      <c r="H151" s="46">
        <f t="shared" si="84"/>
        <v>20893005</v>
      </c>
      <c r="I151" s="46">
        <f t="shared" si="84"/>
        <v>19098329.680000003</v>
      </c>
      <c r="J151" s="46">
        <f t="shared" si="84"/>
        <v>17449873.889999997</v>
      </c>
      <c r="K151" s="47">
        <f t="shared" si="84"/>
        <v>1794675.3199999989</v>
      </c>
    </row>
    <row r="152" spans="1:11" s="22" customFormat="1" x14ac:dyDescent="0.25">
      <c r="A152" s="41"/>
      <c r="B152" s="48"/>
      <c r="C152" s="49">
        <v>31100</v>
      </c>
      <c r="D152" s="50" t="s">
        <v>133</v>
      </c>
      <c r="E152" s="51"/>
      <c r="F152" s="52">
        <f t="shared" ref="F152:K152" si="85">SUM(F153)</f>
        <v>10660000</v>
      </c>
      <c r="G152" s="52">
        <f t="shared" si="85"/>
        <v>2253552</v>
      </c>
      <c r="H152" s="52">
        <f t="shared" si="85"/>
        <v>12913552</v>
      </c>
      <c r="I152" s="52">
        <f t="shared" si="85"/>
        <v>11934288.710000001</v>
      </c>
      <c r="J152" s="52">
        <f t="shared" si="85"/>
        <v>11386408.189999999</v>
      </c>
      <c r="K152" s="53">
        <f t="shared" si="85"/>
        <v>979263.28999999911</v>
      </c>
    </row>
    <row r="153" spans="1:11" s="22" customFormat="1" x14ac:dyDescent="0.25">
      <c r="A153" s="41"/>
      <c r="B153" s="54"/>
      <c r="C153" s="48"/>
      <c r="D153" s="55">
        <v>31101</v>
      </c>
      <c r="E153" s="56" t="s">
        <v>134</v>
      </c>
      <c r="F153" s="57">
        <v>10660000</v>
      </c>
      <c r="G153" s="57">
        <v>2253552</v>
      </c>
      <c r="H153" s="57">
        <f>F153+G153</f>
        <v>12913552</v>
      </c>
      <c r="I153" s="57">
        <v>11934288.710000001</v>
      </c>
      <c r="J153" s="57">
        <v>11386408.189999999</v>
      </c>
      <c r="K153" s="40">
        <f t="shared" si="46"/>
        <v>979263.28999999911</v>
      </c>
    </row>
    <row r="154" spans="1:11" s="22" customFormat="1" x14ac:dyDescent="0.25">
      <c r="A154" s="41"/>
      <c r="B154" s="48"/>
      <c r="C154" s="49">
        <v>31200</v>
      </c>
      <c r="D154" s="50" t="s">
        <v>135</v>
      </c>
      <c r="E154" s="51"/>
      <c r="F154" s="52">
        <f>SUM(F155)</f>
        <v>2200</v>
      </c>
      <c r="G154" s="52">
        <f t="shared" ref="G154:K154" si="86">SUM(G155)</f>
        <v>2200</v>
      </c>
      <c r="H154" s="52">
        <f t="shared" si="86"/>
        <v>4400</v>
      </c>
      <c r="I154" s="52">
        <f t="shared" si="86"/>
        <v>4029.65</v>
      </c>
      <c r="J154" s="52">
        <f t="shared" si="86"/>
        <v>4029.65</v>
      </c>
      <c r="K154" s="53">
        <f t="shared" si="86"/>
        <v>370.34999999999991</v>
      </c>
    </row>
    <row r="155" spans="1:11" s="22" customFormat="1" x14ac:dyDescent="0.25">
      <c r="A155" s="41"/>
      <c r="B155" s="54"/>
      <c r="C155" s="48"/>
      <c r="D155" s="63">
        <v>31201</v>
      </c>
      <c r="E155" s="64" t="s">
        <v>136</v>
      </c>
      <c r="F155" s="57">
        <v>2200</v>
      </c>
      <c r="G155" s="57">
        <v>2200</v>
      </c>
      <c r="H155" s="57">
        <f>F155+G155</f>
        <v>4400</v>
      </c>
      <c r="I155" s="57">
        <v>4029.65</v>
      </c>
      <c r="J155" s="57">
        <v>4029.65</v>
      </c>
      <c r="K155" s="40">
        <f t="shared" si="46"/>
        <v>370.34999999999991</v>
      </c>
    </row>
    <row r="156" spans="1:11" s="22" customFormat="1" x14ac:dyDescent="0.25">
      <c r="A156" s="41"/>
      <c r="B156" s="48"/>
      <c r="C156" s="49">
        <v>31300</v>
      </c>
      <c r="D156" s="50" t="s">
        <v>137</v>
      </c>
      <c r="E156" s="51"/>
      <c r="F156" s="52">
        <f t="shared" ref="F156:K156" si="87">SUM(F157)</f>
        <v>2052000</v>
      </c>
      <c r="G156" s="52">
        <f t="shared" si="87"/>
        <v>1095281</v>
      </c>
      <c r="H156" s="52">
        <f t="shared" si="87"/>
        <v>3147281</v>
      </c>
      <c r="I156" s="52">
        <f t="shared" si="87"/>
        <v>3039005.97</v>
      </c>
      <c r="J156" s="52">
        <f t="shared" si="87"/>
        <v>2250565.17</v>
      </c>
      <c r="K156" s="53">
        <f t="shared" si="87"/>
        <v>108275.0299999998</v>
      </c>
    </row>
    <row r="157" spans="1:11" s="22" customFormat="1" x14ac:dyDescent="0.25">
      <c r="A157" s="41"/>
      <c r="B157" s="54"/>
      <c r="C157" s="48"/>
      <c r="D157" s="55">
        <v>31301</v>
      </c>
      <c r="E157" s="56" t="s">
        <v>138</v>
      </c>
      <c r="F157" s="57">
        <v>2052000</v>
      </c>
      <c r="G157" s="57">
        <v>1095281</v>
      </c>
      <c r="H157" s="57">
        <f>F157+G157</f>
        <v>3147281</v>
      </c>
      <c r="I157" s="57">
        <v>3039005.97</v>
      </c>
      <c r="J157" s="57">
        <v>2250565.17</v>
      </c>
      <c r="K157" s="40">
        <f t="shared" si="46"/>
        <v>108275.0299999998</v>
      </c>
    </row>
    <row r="158" spans="1:11" s="22" customFormat="1" x14ac:dyDescent="0.25">
      <c r="A158" s="41"/>
      <c r="B158" s="48"/>
      <c r="C158" s="49">
        <v>31400</v>
      </c>
      <c r="D158" s="50" t="s">
        <v>139</v>
      </c>
      <c r="E158" s="51"/>
      <c r="F158" s="52">
        <f t="shared" ref="F158:K158" si="88">SUM(F159)</f>
        <v>781000</v>
      </c>
      <c r="G158" s="52">
        <f t="shared" si="88"/>
        <v>165132</v>
      </c>
      <c r="H158" s="52">
        <f t="shared" si="88"/>
        <v>946132</v>
      </c>
      <c r="I158" s="52">
        <f t="shared" si="88"/>
        <v>866398.46</v>
      </c>
      <c r="J158" s="52">
        <f t="shared" si="88"/>
        <v>866398.46</v>
      </c>
      <c r="K158" s="53">
        <f t="shared" si="88"/>
        <v>79733.540000000037</v>
      </c>
    </row>
    <row r="159" spans="1:11" s="22" customFormat="1" x14ac:dyDescent="0.25">
      <c r="A159" s="41"/>
      <c r="B159" s="54"/>
      <c r="C159" s="48"/>
      <c r="D159" s="55">
        <v>31401</v>
      </c>
      <c r="E159" s="56" t="s">
        <v>140</v>
      </c>
      <c r="F159" s="57">
        <v>781000</v>
      </c>
      <c r="G159" s="57">
        <v>165132</v>
      </c>
      <c r="H159" s="57">
        <f>F159+G159</f>
        <v>946132</v>
      </c>
      <c r="I159" s="57">
        <v>866398.46</v>
      </c>
      <c r="J159" s="57">
        <v>866398.46</v>
      </c>
      <c r="K159" s="40">
        <f t="shared" ref="K159:K227" si="89">H159-I159</f>
        <v>79733.540000000037</v>
      </c>
    </row>
    <row r="160" spans="1:11" s="22" customFormat="1" x14ac:dyDescent="0.25">
      <c r="A160" s="41"/>
      <c r="B160" s="48"/>
      <c r="C160" s="49">
        <v>31500</v>
      </c>
      <c r="D160" s="50" t="s">
        <v>141</v>
      </c>
      <c r="E160" s="51"/>
      <c r="F160" s="52">
        <f t="shared" ref="F160:K160" si="90">SUM(F161)</f>
        <v>273000</v>
      </c>
      <c r="G160" s="52">
        <f t="shared" si="90"/>
        <v>0</v>
      </c>
      <c r="H160" s="52">
        <f t="shared" si="90"/>
        <v>273000</v>
      </c>
      <c r="I160" s="52">
        <f t="shared" si="90"/>
        <v>218121.82</v>
      </c>
      <c r="J160" s="52">
        <f t="shared" si="90"/>
        <v>199459.82</v>
      </c>
      <c r="K160" s="53">
        <f t="shared" si="90"/>
        <v>54878.179999999993</v>
      </c>
    </row>
    <row r="161" spans="1:11" s="22" customFormat="1" x14ac:dyDescent="0.25">
      <c r="A161" s="41"/>
      <c r="B161" s="54"/>
      <c r="C161" s="48"/>
      <c r="D161" s="55">
        <v>31501</v>
      </c>
      <c r="E161" s="56" t="s">
        <v>142</v>
      </c>
      <c r="F161" s="57">
        <v>273000</v>
      </c>
      <c r="G161" s="57"/>
      <c r="H161" s="57">
        <f>F161+G161</f>
        <v>273000</v>
      </c>
      <c r="I161" s="57">
        <v>218121.82</v>
      </c>
      <c r="J161" s="57">
        <v>199459.82</v>
      </c>
      <c r="K161" s="40">
        <f t="shared" si="89"/>
        <v>54878.179999999993</v>
      </c>
    </row>
    <row r="162" spans="1:11" s="22" customFormat="1" hidden="1" x14ac:dyDescent="0.25">
      <c r="A162" s="41"/>
      <c r="B162" s="48"/>
      <c r="C162" s="49">
        <v>31600</v>
      </c>
      <c r="D162" s="50" t="s">
        <v>143</v>
      </c>
      <c r="E162" s="51"/>
      <c r="F162" s="52"/>
      <c r="G162" s="52">
        <f t="shared" ref="G162:K162" si="91">SUM(G163)</f>
        <v>0</v>
      </c>
      <c r="H162" s="52">
        <f t="shared" si="91"/>
        <v>0</v>
      </c>
      <c r="I162" s="52"/>
      <c r="J162" s="52"/>
      <c r="K162" s="53">
        <f t="shared" si="91"/>
        <v>0</v>
      </c>
    </row>
    <row r="163" spans="1:11" s="22" customFormat="1" ht="15" hidden="1" customHeight="1" x14ac:dyDescent="0.25">
      <c r="A163" s="41"/>
      <c r="B163" s="54"/>
      <c r="C163" s="48"/>
      <c r="D163" s="55">
        <v>31601</v>
      </c>
      <c r="E163" s="56" t="s">
        <v>143</v>
      </c>
      <c r="F163" s="57"/>
      <c r="G163" s="57"/>
      <c r="H163" s="57">
        <f>F163+G163</f>
        <v>0</v>
      </c>
      <c r="I163" s="57"/>
      <c r="J163" s="57"/>
      <c r="K163" s="40">
        <f t="shared" si="89"/>
        <v>0</v>
      </c>
    </row>
    <row r="164" spans="1:11" s="22" customFormat="1" x14ac:dyDescent="0.25">
      <c r="A164" s="41"/>
      <c r="B164" s="48"/>
      <c r="C164" s="49">
        <v>31700</v>
      </c>
      <c r="D164" s="50" t="s">
        <v>144</v>
      </c>
      <c r="E164" s="51"/>
      <c r="F164" s="52">
        <f t="shared" ref="F164:K164" si="92">SUM(F165)</f>
        <v>2816640</v>
      </c>
      <c r="G164" s="52">
        <f t="shared" si="92"/>
        <v>0</v>
      </c>
      <c r="H164" s="52">
        <f t="shared" si="92"/>
        <v>2816640</v>
      </c>
      <c r="I164" s="52">
        <f t="shared" si="92"/>
        <v>2268008.48</v>
      </c>
      <c r="J164" s="52">
        <f t="shared" si="92"/>
        <v>2090076.31</v>
      </c>
      <c r="K164" s="53">
        <f t="shared" si="92"/>
        <v>548631.52</v>
      </c>
    </row>
    <row r="165" spans="1:11" s="22" customFormat="1" ht="30" x14ac:dyDescent="0.25">
      <c r="A165" s="41"/>
      <c r="B165" s="54"/>
      <c r="C165" s="48"/>
      <c r="D165" s="55">
        <v>31701</v>
      </c>
      <c r="E165" s="56" t="s">
        <v>144</v>
      </c>
      <c r="F165" s="57">
        <v>2816640</v>
      </c>
      <c r="G165" s="57"/>
      <c r="H165" s="57">
        <f>F165+G165</f>
        <v>2816640</v>
      </c>
      <c r="I165" s="57">
        <v>2268008.48</v>
      </c>
      <c r="J165" s="57">
        <v>2090076.31</v>
      </c>
      <c r="K165" s="40">
        <f t="shared" si="89"/>
        <v>548631.52</v>
      </c>
    </row>
    <row r="166" spans="1:11" s="22" customFormat="1" x14ac:dyDescent="0.25">
      <c r="A166" s="41"/>
      <c r="B166" s="48"/>
      <c r="C166" s="49">
        <v>31800</v>
      </c>
      <c r="D166" s="50" t="s">
        <v>145</v>
      </c>
      <c r="E166" s="51"/>
      <c r="F166" s="52">
        <f t="shared" ref="F166:K166" si="93">SUM(F167)</f>
        <v>1242000</v>
      </c>
      <c r="G166" s="52">
        <f t="shared" si="93"/>
        <v>-450000</v>
      </c>
      <c r="H166" s="52">
        <f t="shared" si="93"/>
        <v>792000</v>
      </c>
      <c r="I166" s="52">
        <f t="shared" si="93"/>
        <v>768476.59</v>
      </c>
      <c r="J166" s="52">
        <f t="shared" si="93"/>
        <v>652936.29</v>
      </c>
      <c r="K166" s="53">
        <f t="shared" si="93"/>
        <v>23523.410000000033</v>
      </c>
    </row>
    <row r="167" spans="1:11" s="22" customFormat="1" x14ac:dyDescent="0.25">
      <c r="A167" s="41"/>
      <c r="B167" s="54"/>
      <c r="C167" s="48"/>
      <c r="D167" s="55">
        <v>31801</v>
      </c>
      <c r="E167" s="56" t="s">
        <v>146</v>
      </c>
      <c r="F167" s="57">
        <v>1242000</v>
      </c>
      <c r="G167" s="57">
        <v>-450000</v>
      </c>
      <c r="H167" s="57">
        <f>F167+G167</f>
        <v>792000</v>
      </c>
      <c r="I167" s="57">
        <v>768476.59</v>
      </c>
      <c r="J167" s="57">
        <v>652936.29</v>
      </c>
      <c r="K167" s="40">
        <f t="shared" si="89"/>
        <v>23523.410000000033</v>
      </c>
    </row>
    <row r="168" spans="1:11" s="22" customFormat="1" x14ac:dyDescent="0.25">
      <c r="A168" s="41"/>
      <c r="B168" s="42">
        <v>32000</v>
      </c>
      <c r="C168" s="43" t="s">
        <v>147</v>
      </c>
      <c r="D168" s="44"/>
      <c r="E168" s="45"/>
      <c r="F168" s="46">
        <f>SUM(F169,F171,F173,F175,F177)</f>
        <v>9725000</v>
      </c>
      <c r="G168" s="46">
        <f t="shared" ref="G168:K168" si="94">SUM(G169,G171,G173,G175,G177)</f>
        <v>3166299.44</v>
      </c>
      <c r="H168" s="46">
        <f t="shared" si="94"/>
        <v>12891299.439999999</v>
      </c>
      <c r="I168" s="46">
        <f t="shared" si="94"/>
        <v>12815475.430000002</v>
      </c>
      <c r="J168" s="46">
        <f t="shared" si="94"/>
        <v>13108615.590000002</v>
      </c>
      <c r="K168" s="47">
        <f t="shared" si="94"/>
        <v>75824.009999999311</v>
      </c>
    </row>
    <row r="169" spans="1:11" s="22" customFormat="1" x14ac:dyDescent="0.25">
      <c r="A169" s="41"/>
      <c r="B169" s="48"/>
      <c r="C169" s="49">
        <v>32200</v>
      </c>
      <c r="D169" s="50" t="s">
        <v>148</v>
      </c>
      <c r="E169" s="51"/>
      <c r="F169" s="52">
        <f t="shared" ref="F169:K169" si="95">SUM(F170)</f>
        <v>4620000</v>
      </c>
      <c r="G169" s="52">
        <f t="shared" si="95"/>
        <v>3182299.44</v>
      </c>
      <c r="H169" s="52">
        <f t="shared" si="95"/>
        <v>7802299.4399999995</v>
      </c>
      <c r="I169" s="52">
        <f t="shared" si="95"/>
        <v>7764490.0800000001</v>
      </c>
      <c r="J169" s="52">
        <f t="shared" si="95"/>
        <v>7764490.0800000001</v>
      </c>
      <c r="K169" s="53">
        <f t="shared" si="95"/>
        <v>37809.359999999404</v>
      </c>
    </row>
    <row r="170" spans="1:11" s="22" customFormat="1" x14ac:dyDescent="0.25">
      <c r="A170" s="41"/>
      <c r="B170" s="54"/>
      <c r="C170" s="48"/>
      <c r="D170" s="55">
        <v>32201</v>
      </c>
      <c r="E170" s="56" t="s">
        <v>149</v>
      </c>
      <c r="F170" s="57">
        <v>4620000</v>
      </c>
      <c r="G170" s="57">
        <v>3182299.44</v>
      </c>
      <c r="H170" s="57">
        <f>F170+G170</f>
        <v>7802299.4399999995</v>
      </c>
      <c r="I170" s="57">
        <v>7764490.0800000001</v>
      </c>
      <c r="J170" s="57">
        <v>7764490.0800000001</v>
      </c>
      <c r="K170" s="40">
        <f t="shared" si="89"/>
        <v>37809.359999999404</v>
      </c>
    </row>
    <row r="171" spans="1:11" s="22" customFormat="1" x14ac:dyDescent="0.25">
      <c r="A171" s="41"/>
      <c r="B171" s="48"/>
      <c r="C171" s="49">
        <v>32300</v>
      </c>
      <c r="D171" s="50" t="s">
        <v>150</v>
      </c>
      <c r="E171" s="51"/>
      <c r="F171" s="52">
        <f t="shared" ref="F171:K171" si="96">SUM(F172)</f>
        <v>2240000</v>
      </c>
      <c r="G171" s="52">
        <f t="shared" si="96"/>
        <v>106000</v>
      </c>
      <c r="H171" s="52">
        <f t="shared" si="96"/>
        <v>2346000</v>
      </c>
      <c r="I171" s="52">
        <f t="shared" si="96"/>
        <v>2311764.63</v>
      </c>
      <c r="J171" s="52">
        <f t="shared" si="96"/>
        <v>2604904.79</v>
      </c>
      <c r="K171" s="53">
        <f t="shared" si="96"/>
        <v>34235.370000000112</v>
      </c>
    </row>
    <row r="172" spans="1:11" s="22" customFormat="1" ht="45" x14ac:dyDescent="0.25">
      <c r="A172" s="41"/>
      <c r="B172" s="54"/>
      <c r="C172" s="48"/>
      <c r="D172" s="55">
        <v>32301</v>
      </c>
      <c r="E172" s="56" t="s">
        <v>151</v>
      </c>
      <c r="F172" s="57">
        <v>2240000</v>
      </c>
      <c r="G172" s="57">
        <v>106000</v>
      </c>
      <c r="H172" s="57">
        <f>F172+G172</f>
        <v>2346000</v>
      </c>
      <c r="I172" s="57">
        <v>2311764.63</v>
      </c>
      <c r="J172" s="57">
        <v>2604904.79</v>
      </c>
      <c r="K172" s="40">
        <f t="shared" si="89"/>
        <v>34235.370000000112</v>
      </c>
    </row>
    <row r="173" spans="1:11" s="22" customFormat="1" x14ac:dyDescent="0.25">
      <c r="A173" s="41"/>
      <c r="B173" s="48"/>
      <c r="C173" s="49">
        <v>32600</v>
      </c>
      <c r="D173" s="50" t="s">
        <v>152</v>
      </c>
      <c r="E173" s="51"/>
      <c r="F173" s="52">
        <f>SUM(F174)</f>
        <v>30000</v>
      </c>
      <c r="G173" s="52">
        <f t="shared" ref="G173:K173" si="97">SUM(G174)</f>
        <v>-30000</v>
      </c>
      <c r="H173" s="52">
        <f t="shared" si="97"/>
        <v>0</v>
      </c>
      <c r="I173" s="52">
        <f t="shared" si="97"/>
        <v>0</v>
      </c>
      <c r="J173" s="52">
        <f t="shared" si="97"/>
        <v>0</v>
      </c>
      <c r="K173" s="53">
        <f t="shared" si="97"/>
        <v>0</v>
      </c>
    </row>
    <row r="174" spans="1:11" s="22" customFormat="1" ht="30" x14ac:dyDescent="0.25">
      <c r="A174" s="41"/>
      <c r="B174" s="54"/>
      <c r="C174" s="48"/>
      <c r="D174" s="63">
        <v>32601</v>
      </c>
      <c r="E174" s="64" t="s">
        <v>153</v>
      </c>
      <c r="F174" s="57">
        <v>30000</v>
      </c>
      <c r="G174" s="57">
        <v>-30000</v>
      </c>
      <c r="H174" s="57">
        <f>F174+G174</f>
        <v>0</v>
      </c>
      <c r="I174" s="57"/>
      <c r="J174" s="57"/>
      <c r="K174" s="40">
        <f t="shared" si="89"/>
        <v>0</v>
      </c>
    </row>
    <row r="175" spans="1:11" s="22" customFormat="1" x14ac:dyDescent="0.25">
      <c r="A175" s="41"/>
      <c r="B175" s="48"/>
      <c r="C175" s="49">
        <v>32700</v>
      </c>
      <c r="D175" s="50" t="s">
        <v>154</v>
      </c>
      <c r="E175" s="51"/>
      <c r="F175" s="52">
        <f t="shared" ref="F175:K175" si="98">SUM(F176)</f>
        <v>2450000</v>
      </c>
      <c r="G175" s="52">
        <f t="shared" si="98"/>
        <v>0</v>
      </c>
      <c r="H175" s="52">
        <f t="shared" si="98"/>
        <v>2450000</v>
      </c>
      <c r="I175" s="52">
        <f t="shared" si="98"/>
        <v>2448636.7200000002</v>
      </c>
      <c r="J175" s="52">
        <f t="shared" si="98"/>
        <v>2448636.7200000002</v>
      </c>
      <c r="K175" s="53">
        <f t="shared" si="98"/>
        <v>1363.2799999997951</v>
      </c>
    </row>
    <row r="176" spans="1:11" s="22" customFormat="1" x14ac:dyDescent="0.25">
      <c r="A176" s="41"/>
      <c r="B176" s="54"/>
      <c r="C176" s="48"/>
      <c r="D176" s="55">
        <v>32701</v>
      </c>
      <c r="E176" s="56" t="s">
        <v>154</v>
      </c>
      <c r="F176" s="57">
        <v>2450000</v>
      </c>
      <c r="G176" s="57"/>
      <c r="H176" s="57">
        <f>F176+G176</f>
        <v>2450000</v>
      </c>
      <c r="I176" s="57">
        <v>2448636.7200000002</v>
      </c>
      <c r="J176" s="57">
        <v>2448636.7200000002</v>
      </c>
      <c r="K176" s="40">
        <f t="shared" si="89"/>
        <v>1363.2799999997951</v>
      </c>
    </row>
    <row r="177" spans="1:11" s="22" customFormat="1" x14ac:dyDescent="0.25">
      <c r="A177" s="41"/>
      <c r="B177" s="48"/>
      <c r="C177" s="49">
        <v>32900</v>
      </c>
      <c r="D177" s="50" t="s">
        <v>155</v>
      </c>
      <c r="E177" s="51"/>
      <c r="F177" s="52">
        <f t="shared" ref="F177:K177" si="99">SUM(F178)</f>
        <v>385000</v>
      </c>
      <c r="G177" s="52">
        <f t="shared" si="99"/>
        <v>-92000</v>
      </c>
      <c r="H177" s="52">
        <f t="shared" si="99"/>
        <v>293000</v>
      </c>
      <c r="I177" s="52">
        <f t="shared" si="99"/>
        <v>290584</v>
      </c>
      <c r="J177" s="52">
        <f t="shared" si="99"/>
        <v>290584</v>
      </c>
      <c r="K177" s="53">
        <f t="shared" si="99"/>
        <v>2416</v>
      </c>
    </row>
    <row r="178" spans="1:11" s="22" customFormat="1" x14ac:dyDescent="0.25">
      <c r="A178" s="41"/>
      <c r="B178" s="54"/>
      <c r="C178" s="48"/>
      <c r="D178" s="55">
        <v>32901</v>
      </c>
      <c r="E178" s="56" t="s">
        <v>155</v>
      </c>
      <c r="F178" s="57">
        <v>385000</v>
      </c>
      <c r="G178" s="57">
        <v>-92000</v>
      </c>
      <c r="H178" s="57">
        <f>F178+G178</f>
        <v>293000</v>
      </c>
      <c r="I178" s="57">
        <v>290584</v>
      </c>
      <c r="J178" s="57">
        <v>290584</v>
      </c>
      <c r="K178" s="40">
        <f t="shared" si="89"/>
        <v>2416</v>
      </c>
    </row>
    <row r="179" spans="1:11" s="22" customFormat="1" x14ac:dyDescent="0.25">
      <c r="A179" s="41"/>
      <c r="B179" s="42">
        <v>33000</v>
      </c>
      <c r="C179" s="43" t="s">
        <v>156</v>
      </c>
      <c r="D179" s="44"/>
      <c r="E179" s="45"/>
      <c r="F179" s="46">
        <f>SUM(F180,F182,F184,F187,F189,F193)</f>
        <v>11034900</v>
      </c>
      <c r="G179" s="46">
        <f t="shared" ref="G179:K179" si="100">SUM(G180,G182,G184,G187,G189,G193)</f>
        <v>2090480.54</v>
      </c>
      <c r="H179" s="46">
        <f t="shared" si="100"/>
        <v>13125380.539999999</v>
      </c>
      <c r="I179" s="46">
        <f t="shared" si="100"/>
        <v>12870471.16</v>
      </c>
      <c r="J179" s="46">
        <f t="shared" si="100"/>
        <v>8421367</v>
      </c>
      <c r="K179" s="47">
        <f t="shared" si="100"/>
        <v>254909.38000000003</v>
      </c>
    </row>
    <row r="180" spans="1:11" s="22" customFormat="1" x14ac:dyDescent="0.25">
      <c r="A180" s="41"/>
      <c r="B180" s="48"/>
      <c r="C180" s="49">
        <v>33100</v>
      </c>
      <c r="D180" s="50" t="s">
        <v>157</v>
      </c>
      <c r="E180" s="51"/>
      <c r="F180" s="52">
        <f t="shared" ref="F180:K180" si="101">SUM(F181)</f>
        <v>625000</v>
      </c>
      <c r="G180" s="52">
        <f t="shared" si="101"/>
        <v>2663980.54</v>
      </c>
      <c r="H180" s="52">
        <f t="shared" si="101"/>
        <v>3288980.54</v>
      </c>
      <c r="I180" s="52">
        <f t="shared" si="101"/>
        <v>3116032</v>
      </c>
      <c r="J180" s="52">
        <f t="shared" si="101"/>
        <v>294376</v>
      </c>
      <c r="K180" s="53">
        <f t="shared" si="101"/>
        <v>172948.54000000004</v>
      </c>
    </row>
    <row r="181" spans="1:11" s="22" customFormat="1" ht="30" x14ac:dyDescent="0.25">
      <c r="A181" s="41"/>
      <c r="B181" s="54"/>
      <c r="C181" s="48"/>
      <c r="D181" s="55">
        <v>33101</v>
      </c>
      <c r="E181" s="56" t="s">
        <v>158</v>
      </c>
      <c r="F181" s="57">
        <v>625000</v>
      </c>
      <c r="G181" s="57">
        <v>2663980.54</v>
      </c>
      <c r="H181" s="57">
        <f>F181+G181</f>
        <v>3288980.54</v>
      </c>
      <c r="I181" s="57">
        <v>3116032</v>
      </c>
      <c r="J181" s="57">
        <v>294376</v>
      </c>
      <c r="K181" s="40">
        <f t="shared" si="89"/>
        <v>172948.54000000004</v>
      </c>
    </row>
    <row r="182" spans="1:11" s="22" customFormat="1" x14ac:dyDescent="0.25">
      <c r="A182" s="41"/>
      <c r="B182" s="48"/>
      <c r="C182" s="49">
        <v>33200</v>
      </c>
      <c r="D182" s="50" t="s">
        <v>159</v>
      </c>
      <c r="E182" s="51"/>
      <c r="F182" s="52">
        <f>SUM(F183)</f>
        <v>1551400</v>
      </c>
      <c r="G182" s="52">
        <f t="shared" ref="G182:K182" si="102">SUM(G183)</f>
        <v>0</v>
      </c>
      <c r="H182" s="52">
        <f t="shared" si="102"/>
        <v>1551400</v>
      </c>
      <c r="I182" s="52">
        <f t="shared" si="102"/>
        <v>1551400</v>
      </c>
      <c r="J182" s="52">
        <f t="shared" si="102"/>
        <v>36410</v>
      </c>
      <c r="K182" s="53">
        <f t="shared" si="102"/>
        <v>0</v>
      </c>
    </row>
    <row r="183" spans="1:11" s="22" customFormat="1" ht="30" x14ac:dyDescent="0.25">
      <c r="A183" s="41"/>
      <c r="B183" s="54"/>
      <c r="C183" s="48"/>
      <c r="D183" s="55">
        <v>33201</v>
      </c>
      <c r="E183" s="56" t="s">
        <v>160</v>
      </c>
      <c r="F183" s="57">
        <v>1551400</v>
      </c>
      <c r="G183" s="57"/>
      <c r="H183" s="57">
        <f>F183+G183</f>
        <v>1551400</v>
      </c>
      <c r="I183" s="57">
        <v>1551400</v>
      </c>
      <c r="J183" s="57">
        <v>36410</v>
      </c>
      <c r="K183" s="40">
        <f t="shared" si="89"/>
        <v>0</v>
      </c>
    </row>
    <row r="184" spans="1:11" s="22" customFormat="1" x14ac:dyDescent="0.25">
      <c r="A184" s="41"/>
      <c r="B184" s="48"/>
      <c r="C184" s="49">
        <v>33300</v>
      </c>
      <c r="D184" s="50" t="s">
        <v>161</v>
      </c>
      <c r="E184" s="51"/>
      <c r="F184" s="52">
        <f>SUM(F185:F186)</f>
        <v>500000</v>
      </c>
      <c r="G184" s="52">
        <f t="shared" ref="G184:K184" si="103">SUM(G185:G186)</f>
        <v>-380000</v>
      </c>
      <c r="H184" s="52">
        <f t="shared" si="103"/>
        <v>120000</v>
      </c>
      <c r="I184" s="52">
        <f t="shared" si="103"/>
        <v>111360</v>
      </c>
      <c r="J184" s="52">
        <f t="shared" si="103"/>
        <v>0</v>
      </c>
      <c r="K184" s="53">
        <f t="shared" si="103"/>
        <v>8640</v>
      </c>
    </row>
    <row r="185" spans="1:11" s="22" customFormat="1" ht="30" hidden="1" x14ac:dyDescent="0.25">
      <c r="A185" s="41"/>
      <c r="B185" s="54"/>
      <c r="C185" s="48"/>
      <c r="D185" s="63">
        <v>33301</v>
      </c>
      <c r="E185" s="64" t="s">
        <v>162</v>
      </c>
      <c r="F185" s="57"/>
      <c r="G185" s="57">
        <v>0</v>
      </c>
      <c r="H185" s="57">
        <f>F185+G185</f>
        <v>0</v>
      </c>
      <c r="I185" s="57"/>
      <c r="J185" s="57"/>
      <c r="K185" s="40">
        <f t="shared" si="89"/>
        <v>0</v>
      </c>
    </row>
    <row r="186" spans="1:11" s="22" customFormat="1" ht="30" x14ac:dyDescent="0.25">
      <c r="A186" s="41"/>
      <c r="B186" s="54"/>
      <c r="C186" s="48"/>
      <c r="D186" s="63">
        <v>33302</v>
      </c>
      <c r="E186" s="64" t="s">
        <v>163</v>
      </c>
      <c r="F186" s="57">
        <v>500000</v>
      </c>
      <c r="G186" s="57">
        <v>-380000</v>
      </c>
      <c r="H186" s="57">
        <f>F186+G186</f>
        <v>120000</v>
      </c>
      <c r="I186" s="57">
        <v>111360</v>
      </c>
      <c r="J186" s="57">
        <v>0</v>
      </c>
      <c r="K186" s="40">
        <f t="shared" si="89"/>
        <v>8640</v>
      </c>
    </row>
    <row r="187" spans="1:11" s="22" customFormat="1" x14ac:dyDescent="0.25">
      <c r="A187" s="41"/>
      <c r="B187" s="48"/>
      <c r="C187" s="49">
        <v>33400</v>
      </c>
      <c r="D187" s="50" t="s">
        <v>164</v>
      </c>
      <c r="E187" s="51"/>
      <c r="F187" s="52">
        <f t="shared" ref="F187:K187" si="104">SUM(F188)</f>
        <v>25500</v>
      </c>
      <c r="G187" s="52">
        <f t="shared" si="104"/>
        <v>-25500</v>
      </c>
      <c r="H187" s="52">
        <f t="shared" si="104"/>
        <v>0</v>
      </c>
      <c r="I187" s="52">
        <f t="shared" si="104"/>
        <v>0</v>
      </c>
      <c r="J187" s="52">
        <f t="shared" si="104"/>
        <v>8027.84</v>
      </c>
      <c r="K187" s="53">
        <f t="shared" si="104"/>
        <v>0</v>
      </c>
    </row>
    <row r="188" spans="1:11" s="22" customFormat="1" x14ac:dyDescent="0.25">
      <c r="A188" s="41"/>
      <c r="B188" s="54"/>
      <c r="C188" s="48"/>
      <c r="D188" s="55">
        <v>33401</v>
      </c>
      <c r="E188" s="56" t="s">
        <v>164</v>
      </c>
      <c r="F188" s="57">
        <v>25500</v>
      </c>
      <c r="G188" s="57">
        <v>-25500</v>
      </c>
      <c r="H188" s="57">
        <f t="shared" ref="H188:H200" si="105">F188+G188</f>
        <v>0</v>
      </c>
      <c r="I188" s="57"/>
      <c r="J188" s="57">
        <v>8027.84</v>
      </c>
      <c r="K188" s="40">
        <f t="shared" si="89"/>
        <v>0</v>
      </c>
    </row>
    <row r="189" spans="1:11" s="22" customFormat="1" x14ac:dyDescent="0.25">
      <c r="A189" s="41"/>
      <c r="B189" s="48"/>
      <c r="C189" s="49">
        <v>33600</v>
      </c>
      <c r="D189" s="50" t="s">
        <v>165</v>
      </c>
      <c r="E189" s="51"/>
      <c r="F189" s="52">
        <f>SUM(F190:F192)</f>
        <v>612000</v>
      </c>
      <c r="G189" s="52">
        <f t="shared" ref="G189:K189" si="106">SUM(G190:G192)</f>
        <v>-168000</v>
      </c>
      <c r="H189" s="52">
        <f t="shared" si="106"/>
        <v>444000</v>
      </c>
      <c r="I189" s="52">
        <f t="shared" si="106"/>
        <v>402787.16000000003</v>
      </c>
      <c r="J189" s="52">
        <f t="shared" si="106"/>
        <v>402787.16000000003</v>
      </c>
      <c r="K189" s="53">
        <f t="shared" si="106"/>
        <v>41212.839999999989</v>
      </c>
    </row>
    <row r="190" spans="1:11" s="22" customFormat="1" ht="30" x14ac:dyDescent="0.25">
      <c r="A190" s="41"/>
      <c r="B190" s="54"/>
      <c r="C190" s="48"/>
      <c r="D190" s="55">
        <v>33601</v>
      </c>
      <c r="E190" s="56" t="s">
        <v>166</v>
      </c>
      <c r="F190" s="57">
        <v>20000</v>
      </c>
      <c r="G190" s="57">
        <v>10000</v>
      </c>
      <c r="H190" s="57">
        <f>F190+G190</f>
        <v>30000</v>
      </c>
      <c r="I190" s="57">
        <v>20244.97</v>
      </c>
      <c r="J190" s="57">
        <v>20244.97</v>
      </c>
      <c r="K190" s="40">
        <f t="shared" si="89"/>
        <v>9755.0299999999988</v>
      </c>
    </row>
    <row r="191" spans="1:11" s="22" customFormat="1" x14ac:dyDescent="0.25">
      <c r="A191" s="41"/>
      <c r="B191" s="54"/>
      <c r="C191" s="48"/>
      <c r="D191" s="55">
        <v>33602</v>
      </c>
      <c r="E191" s="56" t="s">
        <v>167</v>
      </c>
      <c r="F191" s="57">
        <v>36000</v>
      </c>
      <c r="G191" s="57">
        <v>0</v>
      </c>
      <c r="H191" s="57">
        <f>F191+G191</f>
        <v>36000</v>
      </c>
      <c r="I191" s="57">
        <v>35607.99</v>
      </c>
      <c r="J191" s="57">
        <v>35607.99</v>
      </c>
      <c r="K191" s="40">
        <f t="shared" si="89"/>
        <v>392.01000000000204</v>
      </c>
    </row>
    <row r="192" spans="1:11" s="22" customFormat="1" x14ac:dyDescent="0.25">
      <c r="A192" s="41"/>
      <c r="B192" s="54"/>
      <c r="C192" s="48"/>
      <c r="D192" s="55">
        <v>33604</v>
      </c>
      <c r="E192" s="56" t="s">
        <v>168</v>
      </c>
      <c r="F192" s="57">
        <v>556000</v>
      </c>
      <c r="G192" s="57">
        <v>-178000</v>
      </c>
      <c r="H192" s="57">
        <f>F192+G192</f>
        <v>378000</v>
      </c>
      <c r="I192" s="57">
        <v>346934.2</v>
      </c>
      <c r="J192" s="57">
        <v>346934.2</v>
      </c>
      <c r="K192" s="40">
        <f t="shared" si="89"/>
        <v>31065.799999999988</v>
      </c>
    </row>
    <row r="193" spans="1:11" s="22" customFormat="1" x14ac:dyDescent="0.25">
      <c r="A193" s="41"/>
      <c r="B193" s="48"/>
      <c r="C193" s="49">
        <v>33800</v>
      </c>
      <c r="D193" s="50" t="s">
        <v>169</v>
      </c>
      <c r="E193" s="51"/>
      <c r="F193" s="52">
        <f t="shared" ref="F193:K193" si="107">SUM(F194)</f>
        <v>7721000</v>
      </c>
      <c r="G193" s="52">
        <f t="shared" si="107"/>
        <v>0</v>
      </c>
      <c r="H193" s="52">
        <f t="shared" si="107"/>
        <v>7721000</v>
      </c>
      <c r="I193" s="52">
        <f t="shared" si="107"/>
        <v>7688892</v>
      </c>
      <c r="J193" s="52">
        <f t="shared" si="107"/>
        <v>7679766</v>
      </c>
      <c r="K193" s="53">
        <f t="shared" si="107"/>
        <v>32108</v>
      </c>
    </row>
    <row r="194" spans="1:11" s="22" customFormat="1" x14ac:dyDescent="0.25">
      <c r="A194" s="41"/>
      <c r="B194" s="54"/>
      <c r="C194" s="48"/>
      <c r="D194" s="55">
        <v>33801</v>
      </c>
      <c r="E194" s="56" t="s">
        <v>170</v>
      </c>
      <c r="F194" s="57">
        <v>7721000</v>
      </c>
      <c r="G194" s="57"/>
      <c r="H194" s="57">
        <f>F194+G194</f>
        <v>7721000</v>
      </c>
      <c r="I194" s="57">
        <v>7688892</v>
      </c>
      <c r="J194" s="57">
        <v>7679766</v>
      </c>
      <c r="K194" s="40">
        <f t="shared" si="89"/>
        <v>32108</v>
      </c>
    </row>
    <row r="195" spans="1:11" s="22" customFormat="1" x14ac:dyDescent="0.25">
      <c r="A195" s="41"/>
      <c r="B195" s="42">
        <v>34000</v>
      </c>
      <c r="C195" s="43" t="s">
        <v>171</v>
      </c>
      <c r="D195" s="44"/>
      <c r="E195" s="45"/>
      <c r="F195" s="46">
        <f>SUM(F196,F199,F201,F203)</f>
        <v>1020000</v>
      </c>
      <c r="G195" s="46">
        <f t="shared" ref="G195:K195" si="108">SUM(G196,G199,G201,G203)</f>
        <v>150000</v>
      </c>
      <c r="H195" s="46">
        <f t="shared" si="108"/>
        <v>1170000</v>
      </c>
      <c r="I195" s="46">
        <f t="shared" si="108"/>
        <v>1098502.05</v>
      </c>
      <c r="J195" s="46">
        <f t="shared" si="108"/>
        <v>1098502.05</v>
      </c>
      <c r="K195" s="47">
        <f t="shared" si="108"/>
        <v>71497.949999999953</v>
      </c>
    </row>
    <row r="196" spans="1:11" s="22" customFormat="1" x14ac:dyDescent="0.25">
      <c r="A196" s="41"/>
      <c r="B196" s="48"/>
      <c r="C196" s="49">
        <v>34100</v>
      </c>
      <c r="D196" s="50" t="s">
        <v>172</v>
      </c>
      <c r="E196" s="51"/>
      <c r="F196" s="52">
        <f>SUM(F197)</f>
        <v>360000</v>
      </c>
      <c r="G196" s="52">
        <f t="shared" ref="G196:K196" si="109">SUM(G197)</f>
        <v>0</v>
      </c>
      <c r="H196" s="52">
        <f t="shared" si="109"/>
        <v>360000</v>
      </c>
      <c r="I196" s="52">
        <f t="shared" si="109"/>
        <v>360000</v>
      </c>
      <c r="J196" s="52">
        <f t="shared" si="109"/>
        <v>360000</v>
      </c>
      <c r="K196" s="53">
        <f t="shared" si="109"/>
        <v>0</v>
      </c>
    </row>
    <row r="197" spans="1:11" s="22" customFormat="1" ht="30" x14ac:dyDescent="0.25">
      <c r="A197" s="41"/>
      <c r="B197" s="54"/>
      <c r="C197" s="48"/>
      <c r="D197" s="55">
        <v>34101</v>
      </c>
      <c r="E197" s="56" t="s">
        <v>173</v>
      </c>
      <c r="F197" s="57">
        <v>360000</v>
      </c>
      <c r="G197" s="57"/>
      <c r="H197" s="57">
        <f>F197+G197</f>
        <v>360000</v>
      </c>
      <c r="I197" s="57">
        <v>360000</v>
      </c>
      <c r="J197" s="57">
        <v>360000</v>
      </c>
      <c r="K197" s="40">
        <f t="shared" si="89"/>
        <v>0</v>
      </c>
    </row>
    <row r="198" spans="1:11" s="22" customFormat="1" ht="30" hidden="1" x14ac:dyDescent="0.25">
      <c r="A198" s="41"/>
      <c r="B198" s="54"/>
      <c r="C198" s="48"/>
      <c r="D198" s="63">
        <v>34102</v>
      </c>
      <c r="E198" s="64" t="s">
        <v>174</v>
      </c>
      <c r="F198" s="57"/>
      <c r="G198" s="57"/>
      <c r="H198" s="57">
        <f>F198+G198</f>
        <v>0</v>
      </c>
      <c r="I198" s="57"/>
      <c r="J198" s="57"/>
      <c r="K198" s="40">
        <f t="shared" si="89"/>
        <v>0</v>
      </c>
    </row>
    <row r="199" spans="1:11" s="22" customFormat="1" hidden="1" x14ac:dyDescent="0.25">
      <c r="A199" s="41"/>
      <c r="B199" s="48"/>
      <c r="C199" s="49">
        <v>34300</v>
      </c>
      <c r="D199" s="50" t="s">
        <v>175</v>
      </c>
      <c r="E199" s="51"/>
      <c r="F199" s="52"/>
      <c r="G199" s="52">
        <f t="shared" ref="G199:K199" si="110">SUM(G200)</f>
        <v>0</v>
      </c>
      <c r="H199" s="52">
        <f t="shared" si="110"/>
        <v>0</v>
      </c>
      <c r="I199" s="52"/>
      <c r="J199" s="52"/>
      <c r="K199" s="53">
        <f t="shared" si="110"/>
        <v>0</v>
      </c>
    </row>
    <row r="200" spans="1:11" s="22" customFormat="1" hidden="1" x14ac:dyDescent="0.25">
      <c r="A200" s="41"/>
      <c r="B200" s="54"/>
      <c r="C200" s="48"/>
      <c r="D200" s="55">
        <v>34302</v>
      </c>
      <c r="E200" s="56" t="s">
        <v>176</v>
      </c>
      <c r="F200" s="57"/>
      <c r="G200" s="57"/>
      <c r="H200" s="57">
        <f t="shared" si="105"/>
        <v>0</v>
      </c>
      <c r="I200" s="57">
        <v>0</v>
      </c>
      <c r="J200" s="57">
        <v>0</v>
      </c>
      <c r="K200" s="40">
        <f t="shared" si="89"/>
        <v>0</v>
      </c>
    </row>
    <row r="201" spans="1:11" s="22" customFormat="1" hidden="1" x14ac:dyDescent="0.25">
      <c r="A201" s="41"/>
      <c r="B201" s="48"/>
      <c r="C201" s="49">
        <v>34400</v>
      </c>
      <c r="D201" s="50" t="s">
        <v>177</v>
      </c>
      <c r="E201" s="51"/>
      <c r="F201" s="52"/>
      <c r="G201" s="52">
        <f t="shared" ref="G201:K201" si="111">SUM(G202)</f>
        <v>0</v>
      </c>
      <c r="H201" s="52">
        <f t="shared" si="111"/>
        <v>0</v>
      </c>
      <c r="I201" s="52">
        <f t="shared" si="111"/>
        <v>0</v>
      </c>
      <c r="J201" s="52">
        <f t="shared" si="111"/>
        <v>0</v>
      </c>
      <c r="K201" s="53">
        <f t="shared" si="111"/>
        <v>0</v>
      </c>
    </row>
    <row r="202" spans="1:11" s="22" customFormat="1" ht="30" hidden="1" x14ac:dyDescent="0.25">
      <c r="A202" s="41"/>
      <c r="B202" s="54"/>
      <c r="C202" s="48"/>
      <c r="D202" s="55">
        <v>34401</v>
      </c>
      <c r="E202" s="56" t="s">
        <v>177</v>
      </c>
      <c r="F202" s="57"/>
      <c r="G202" s="57"/>
      <c r="H202" s="57">
        <f>F202+G202</f>
        <v>0</v>
      </c>
      <c r="I202" s="57"/>
      <c r="J202" s="57"/>
      <c r="K202" s="40">
        <f t="shared" si="89"/>
        <v>0</v>
      </c>
    </row>
    <row r="203" spans="1:11" s="22" customFormat="1" x14ac:dyDescent="0.25">
      <c r="A203" s="41"/>
      <c r="B203" s="48"/>
      <c r="C203" s="49">
        <v>34500</v>
      </c>
      <c r="D203" s="50" t="s">
        <v>178</v>
      </c>
      <c r="E203" s="51"/>
      <c r="F203" s="52">
        <f t="shared" ref="F203:K203" si="112">SUM(F204)</f>
        <v>660000</v>
      </c>
      <c r="G203" s="52">
        <f t="shared" si="112"/>
        <v>150000</v>
      </c>
      <c r="H203" s="52">
        <f t="shared" si="112"/>
        <v>810000</v>
      </c>
      <c r="I203" s="52">
        <f t="shared" si="112"/>
        <v>738502.05</v>
      </c>
      <c r="J203" s="52">
        <f t="shared" si="112"/>
        <v>738502.05</v>
      </c>
      <c r="K203" s="53">
        <f t="shared" si="112"/>
        <v>71497.949999999953</v>
      </c>
    </row>
    <row r="204" spans="1:11" s="22" customFormat="1" x14ac:dyDescent="0.25">
      <c r="A204" s="41"/>
      <c r="B204" s="54"/>
      <c r="C204" s="48"/>
      <c r="D204" s="55">
        <v>34501</v>
      </c>
      <c r="E204" s="56" t="s">
        <v>179</v>
      </c>
      <c r="F204" s="57">
        <v>660000</v>
      </c>
      <c r="G204" s="57">
        <v>150000</v>
      </c>
      <c r="H204" s="57">
        <f>F204+G204</f>
        <v>810000</v>
      </c>
      <c r="I204" s="57">
        <v>738502.05</v>
      </c>
      <c r="J204" s="57">
        <v>738502.05</v>
      </c>
      <c r="K204" s="40">
        <f t="shared" si="89"/>
        <v>71497.949999999953</v>
      </c>
    </row>
    <row r="205" spans="1:11" s="22" customFormat="1" x14ac:dyDescent="0.25">
      <c r="A205" s="41"/>
      <c r="B205" s="42">
        <v>35000</v>
      </c>
      <c r="C205" s="43" t="s">
        <v>180</v>
      </c>
      <c r="D205" s="44"/>
      <c r="E205" s="45"/>
      <c r="F205" s="46">
        <f>SUM(F206,F208,F210,F212,F214,F216,F221,F225)</f>
        <v>14768369</v>
      </c>
      <c r="G205" s="46">
        <f t="shared" ref="G205:K205" si="113">SUM(G206,G208,G210,G212,G214,G216,G221,G225)</f>
        <v>4148547.4800000004</v>
      </c>
      <c r="H205" s="46">
        <f t="shared" si="113"/>
        <v>18916916.48</v>
      </c>
      <c r="I205" s="46">
        <f t="shared" si="113"/>
        <v>17979613.970000003</v>
      </c>
      <c r="J205" s="46">
        <f t="shared" si="113"/>
        <v>15645248.58</v>
      </c>
      <c r="K205" s="47">
        <f t="shared" si="113"/>
        <v>937302.51000000024</v>
      </c>
    </row>
    <row r="206" spans="1:11" s="22" customFormat="1" x14ac:dyDescent="0.25">
      <c r="A206" s="41"/>
      <c r="B206" s="48"/>
      <c r="C206" s="49">
        <v>35100</v>
      </c>
      <c r="D206" s="50" t="s">
        <v>181</v>
      </c>
      <c r="E206" s="51"/>
      <c r="F206" s="52">
        <f t="shared" ref="F206:K206" si="114">SUM(F207)</f>
        <v>1949369</v>
      </c>
      <c r="G206" s="52">
        <f t="shared" si="114"/>
        <v>4936971.4800000004</v>
      </c>
      <c r="H206" s="52">
        <f t="shared" si="114"/>
        <v>6886340.4800000004</v>
      </c>
      <c r="I206" s="52">
        <f t="shared" si="114"/>
        <v>6790619.6600000001</v>
      </c>
      <c r="J206" s="52">
        <f t="shared" si="114"/>
        <v>5134725.3899999997</v>
      </c>
      <c r="K206" s="53">
        <f t="shared" si="114"/>
        <v>95720.820000000298</v>
      </c>
    </row>
    <row r="207" spans="1:11" s="22" customFormat="1" ht="30" x14ac:dyDescent="0.25">
      <c r="A207" s="41"/>
      <c r="B207" s="54"/>
      <c r="C207" s="48"/>
      <c r="D207" s="55">
        <v>35101</v>
      </c>
      <c r="E207" s="56" t="s">
        <v>182</v>
      </c>
      <c r="F207" s="57">
        <v>1949369</v>
      </c>
      <c r="G207" s="57">
        <v>4936971.4800000004</v>
      </c>
      <c r="H207" s="57">
        <f>F207+G207</f>
        <v>6886340.4800000004</v>
      </c>
      <c r="I207" s="57">
        <v>6790619.6600000001</v>
      </c>
      <c r="J207" s="57">
        <v>5134725.3899999997</v>
      </c>
      <c r="K207" s="40">
        <f t="shared" si="89"/>
        <v>95720.820000000298</v>
      </c>
    </row>
    <row r="208" spans="1:11" s="22" customFormat="1" x14ac:dyDescent="0.25">
      <c r="A208" s="41"/>
      <c r="B208" s="48"/>
      <c r="C208" s="49">
        <v>35200</v>
      </c>
      <c r="D208" s="50" t="s">
        <v>183</v>
      </c>
      <c r="E208" s="51"/>
      <c r="F208" s="52">
        <f t="shared" ref="F208:K208" si="115">SUM(F209)</f>
        <v>398000</v>
      </c>
      <c r="G208" s="52">
        <f t="shared" si="115"/>
        <v>-60000</v>
      </c>
      <c r="H208" s="52">
        <f t="shared" si="115"/>
        <v>338000</v>
      </c>
      <c r="I208" s="52">
        <f t="shared" si="115"/>
        <v>337489.73</v>
      </c>
      <c r="J208" s="52">
        <f t="shared" si="115"/>
        <v>337489.73</v>
      </c>
      <c r="K208" s="53">
        <f t="shared" si="115"/>
        <v>510.27000000001863</v>
      </c>
    </row>
    <row r="209" spans="1:11" s="22" customFormat="1" ht="45" x14ac:dyDescent="0.25">
      <c r="A209" s="41"/>
      <c r="B209" s="54"/>
      <c r="C209" s="48"/>
      <c r="D209" s="55">
        <v>35201</v>
      </c>
      <c r="E209" s="56" t="s">
        <v>184</v>
      </c>
      <c r="F209" s="57">
        <v>398000</v>
      </c>
      <c r="G209" s="57">
        <v>-60000</v>
      </c>
      <c r="H209" s="57">
        <f>F209+G209</f>
        <v>338000</v>
      </c>
      <c r="I209" s="57">
        <v>337489.73</v>
      </c>
      <c r="J209" s="57">
        <v>337489.73</v>
      </c>
      <c r="K209" s="40">
        <f t="shared" si="89"/>
        <v>510.27000000001863</v>
      </c>
    </row>
    <row r="210" spans="1:11" s="22" customFormat="1" x14ac:dyDescent="0.25">
      <c r="A210" s="41"/>
      <c r="B210" s="48"/>
      <c r="C210" s="49">
        <v>35300</v>
      </c>
      <c r="D210" s="50" t="s">
        <v>185</v>
      </c>
      <c r="E210" s="51"/>
      <c r="F210" s="52">
        <f t="shared" ref="F210:K210" si="116">SUM(F211)</f>
        <v>1708000</v>
      </c>
      <c r="G210" s="52">
        <f t="shared" si="116"/>
        <v>34768</v>
      </c>
      <c r="H210" s="52">
        <f t="shared" si="116"/>
        <v>1742768</v>
      </c>
      <c r="I210" s="52">
        <f t="shared" si="116"/>
        <v>1742377.84</v>
      </c>
      <c r="J210" s="52">
        <f t="shared" si="116"/>
        <v>1622860.12</v>
      </c>
      <c r="K210" s="53">
        <f t="shared" si="116"/>
        <v>390.15999999991618</v>
      </c>
    </row>
    <row r="211" spans="1:11" s="22" customFormat="1" ht="45" x14ac:dyDescent="0.25">
      <c r="A211" s="41"/>
      <c r="B211" s="54"/>
      <c r="C211" s="48"/>
      <c r="D211" s="55">
        <v>35301</v>
      </c>
      <c r="E211" s="56" t="s">
        <v>185</v>
      </c>
      <c r="F211" s="57">
        <v>1708000</v>
      </c>
      <c r="G211" s="57">
        <v>34768</v>
      </c>
      <c r="H211" s="57">
        <f>F211+G211</f>
        <v>1742768</v>
      </c>
      <c r="I211" s="57">
        <v>1742377.84</v>
      </c>
      <c r="J211" s="57">
        <v>1622860.12</v>
      </c>
      <c r="K211" s="40">
        <f t="shared" si="89"/>
        <v>390.15999999991618</v>
      </c>
    </row>
    <row r="212" spans="1:11" s="22" customFormat="1" hidden="1" x14ac:dyDescent="0.25">
      <c r="A212" s="41"/>
      <c r="B212" s="48"/>
      <c r="C212" s="49">
        <v>35400</v>
      </c>
      <c r="D212" s="50" t="s">
        <v>186</v>
      </c>
      <c r="E212" s="51"/>
      <c r="F212" s="52">
        <f t="shared" ref="F212:K212" si="117">SUM(F213)</f>
        <v>0</v>
      </c>
      <c r="G212" s="52">
        <f t="shared" si="117"/>
        <v>0</v>
      </c>
      <c r="H212" s="52">
        <f t="shared" si="117"/>
        <v>0</v>
      </c>
      <c r="I212" s="52">
        <f t="shared" si="117"/>
        <v>0</v>
      </c>
      <c r="J212" s="52">
        <f t="shared" si="117"/>
        <v>0</v>
      </c>
      <c r="K212" s="53">
        <f t="shared" si="117"/>
        <v>0</v>
      </c>
    </row>
    <row r="213" spans="1:11" s="22" customFormat="1" ht="45" hidden="1" x14ac:dyDescent="0.25">
      <c r="A213" s="41"/>
      <c r="B213" s="54"/>
      <c r="C213" s="48"/>
      <c r="D213" s="55">
        <v>35401</v>
      </c>
      <c r="E213" s="56" t="s">
        <v>186</v>
      </c>
      <c r="F213" s="57"/>
      <c r="G213" s="57"/>
      <c r="H213" s="57">
        <f>F213+G213</f>
        <v>0</v>
      </c>
      <c r="I213" s="57"/>
      <c r="J213" s="57"/>
      <c r="K213" s="40">
        <f t="shared" si="89"/>
        <v>0</v>
      </c>
    </row>
    <row r="214" spans="1:11" s="22" customFormat="1" x14ac:dyDescent="0.25">
      <c r="A214" s="41"/>
      <c r="B214" s="48"/>
      <c r="C214" s="49">
        <v>35500</v>
      </c>
      <c r="D214" s="50" t="s">
        <v>187</v>
      </c>
      <c r="E214" s="51"/>
      <c r="F214" s="52">
        <f t="shared" ref="F214:K214" si="118">SUM(F215)</f>
        <v>1430000</v>
      </c>
      <c r="G214" s="52">
        <f t="shared" si="118"/>
        <v>282500</v>
      </c>
      <c r="H214" s="52">
        <f t="shared" si="118"/>
        <v>1712500</v>
      </c>
      <c r="I214" s="52">
        <f t="shared" si="118"/>
        <v>1693533.89</v>
      </c>
      <c r="J214" s="52">
        <f t="shared" si="118"/>
        <v>1571053.98</v>
      </c>
      <c r="K214" s="53">
        <f t="shared" si="118"/>
        <v>18966.110000000102</v>
      </c>
    </row>
    <row r="215" spans="1:11" s="22" customFormat="1" ht="30" x14ac:dyDescent="0.25">
      <c r="A215" s="41"/>
      <c r="B215" s="54"/>
      <c r="C215" s="48"/>
      <c r="D215" s="55">
        <v>35501</v>
      </c>
      <c r="E215" s="56" t="s">
        <v>187</v>
      </c>
      <c r="F215" s="57">
        <v>1430000</v>
      </c>
      <c r="G215" s="57">
        <v>282500</v>
      </c>
      <c r="H215" s="57">
        <f>F215+G215</f>
        <v>1712500</v>
      </c>
      <c r="I215" s="57">
        <v>1693533.89</v>
      </c>
      <c r="J215" s="57">
        <v>1571053.98</v>
      </c>
      <c r="K215" s="40">
        <f t="shared" si="89"/>
        <v>18966.110000000102</v>
      </c>
    </row>
    <row r="216" spans="1:11" s="22" customFormat="1" x14ac:dyDescent="0.25">
      <c r="A216" s="41"/>
      <c r="B216" s="48"/>
      <c r="C216" s="49">
        <v>35700</v>
      </c>
      <c r="D216" s="50" t="s">
        <v>188</v>
      </c>
      <c r="E216" s="51"/>
      <c r="F216" s="52">
        <f t="shared" ref="F216:K216" si="119">SUM(F217:F220)</f>
        <v>4679000</v>
      </c>
      <c r="G216" s="52">
        <f t="shared" si="119"/>
        <v>-85692</v>
      </c>
      <c r="H216" s="52">
        <f t="shared" si="119"/>
        <v>4593308</v>
      </c>
      <c r="I216" s="52">
        <f t="shared" si="119"/>
        <v>4551264.9400000004</v>
      </c>
      <c r="J216" s="52">
        <f t="shared" si="119"/>
        <v>4201030.62</v>
      </c>
      <c r="K216" s="53">
        <f t="shared" si="119"/>
        <v>42043.059999999823</v>
      </c>
    </row>
    <row r="217" spans="1:11" s="22" customFormat="1" ht="45" x14ac:dyDescent="0.25">
      <c r="A217" s="41"/>
      <c r="B217" s="54"/>
      <c r="C217" s="48"/>
      <c r="D217" s="55">
        <v>35704</v>
      </c>
      <c r="E217" s="56" t="s">
        <v>189</v>
      </c>
      <c r="F217" s="57">
        <v>2183000</v>
      </c>
      <c r="G217" s="57">
        <v>128000</v>
      </c>
      <c r="H217" s="57">
        <f>F217+G217</f>
        <v>2311000</v>
      </c>
      <c r="I217" s="57">
        <v>2309880.2400000002</v>
      </c>
      <c r="J217" s="57">
        <v>2071788.24</v>
      </c>
      <c r="K217" s="40">
        <f t="shared" si="89"/>
        <v>1119.7599999997765</v>
      </c>
    </row>
    <row r="218" spans="1:11" s="22" customFormat="1" ht="45" x14ac:dyDescent="0.25">
      <c r="A218" s="41"/>
      <c r="B218" s="54"/>
      <c r="C218" s="48"/>
      <c r="D218" s="55">
        <v>35705</v>
      </c>
      <c r="E218" s="56" t="s">
        <v>190</v>
      </c>
      <c r="F218" s="57"/>
      <c r="G218" s="57">
        <v>16308</v>
      </c>
      <c r="H218" s="57">
        <f>F218+G218</f>
        <v>16308</v>
      </c>
      <c r="I218" s="57"/>
      <c r="J218" s="57"/>
      <c r="K218" s="40">
        <f t="shared" si="89"/>
        <v>16308</v>
      </c>
    </row>
    <row r="219" spans="1:11" s="22" customFormat="1" ht="45" x14ac:dyDescent="0.25">
      <c r="A219" s="41"/>
      <c r="B219" s="54"/>
      <c r="C219" s="48"/>
      <c r="D219" s="55">
        <v>35706</v>
      </c>
      <c r="E219" s="56" t="s">
        <v>191</v>
      </c>
      <c r="F219" s="57">
        <v>2096000</v>
      </c>
      <c r="G219" s="57">
        <v>-100000</v>
      </c>
      <c r="H219" s="57">
        <f t="shared" ref="H219:H220" si="120">F219+G219</f>
        <v>1996000</v>
      </c>
      <c r="I219" s="57">
        <v>1971423.42</v>
      </c>
      <c r="J219" s="57">
        <v>1865661.1</v>
      </c>
      <c r="K219" s="40">
        <f t="shared" si="89"/>
        <v>24576.580000000075</v>
      </c>
    </row>
    <row r="220" spans="1:11" s="22" customFormat="1" ht="30" x14ac:dyDescent="0.25">
      <c r="A220" s="41"/>
      <c r="B220" s="54"/>
      <c r="C220" s="48"/>
      <c r="D220" s="55">
        <v>35708</v>
      </c>
      <c r="E220" s="56" t="s">
        <v>192</v>
      </c>
      <c r="F220" s="57">
        <v>400000</v>
      </c>
      <c r="G220" s="57">
        <v>-130000</v>
      </c>
      <c r="H220" s="57">
        <f t="shared" si="120"/>
        <v>270000</v>
      </c>
      <c r="I220" s="57">
        <v>269961.28000000003</v>
      </c>
      <c r="J220" s="57">
        <v>263581.28000000003</v>
      </c>
      <c r="K220" s="40">
        <f t="shared" si="89"/>
        <v>38.71999999997206</v>
      </c>
    </row>
    <row r="221" spans="1:11" s="22" customFormat="1" x14ac:dyDescent="0.25">
      <c r="A221" s="41"/>
      <c r="B221" s="48"/>
      <c r="C221" s="49">
        <v>35800</v>
      </c>
      <c r="D221" s="50" t="s">
        <v>193</v>
      </c>
      <c r="E221" s="51"/>
      <c r="F221" s="52">
        <f>SUM(F222:F224)</f>
        <v>4154000</v>
      </c>
      <c r="G221" s="52">
        <f t="shared" ref="G221:K221" si="121">SUM(G222:G224)</f>
        <v>-850000</v>
      </c>
      <c r="H221" s="52">
        <f t="shared" si="121"/>
        <v>3304000</v>
      </c>
      <c r="I221" s="52">
        <f t="shared" si="121"/>
        <v>2580667.31</v>
      </c>
      <c r="J221" s="52">
        <f t="shared" si="121"/>
        <v>2503284.14</v>
      </c>
      <c r="K221" s="53">
        <f t="shared" si="121"/>
        <v>723332.69000000006</v>
      </c>
    </row>
    <row r="222" spans="1:11" s="22" customFormat="1" x14ac:dyDescent="0.25">
      <c r="A222" s="41"/>
      <c r="B222" s="54"/>
      <c r="C222" s="48"/>
      <c r="D222" s="55">
        <v>35801</v>
      </c>
      <c r="E222" s="56" t="s">
        <v>194</v>
      </c>
      <c r="F222" s="57">
        <v>817000</v>
      </c>
      <c r="G222" s="57">
        <v>-150000</v>
      </c>
      <c r="H222" s="57">
        <f t="shared" ref="H222:H224" si="122">F222+G222</f>
        <v>667000</v>
      </c>
      <c r="I222" s="57">
        <v>666906.62</v>
      </c>
      <c r="J222" s="57">
        <v>666906.62</v>
      </c>
      <c r="K222" s="40">
        <f t="shared" si="89"/>
        <v>93.380000000004657</v>
      </c>
    </row>
    <row r="223" spans="1:11" s="22" customFormat="1" x14ac:dyDescent="0.25">
      <c r="A223" s="41"/>
      <c r="B223" s="54"/>
      <c r="C223" s="48"/>
      <c r="D223" s="55">
        <v>35802</v>
      </c>
      <c r="E223" s="56" t="s">
        <v>195</v>
      </c>
      <c r="F223" s="57">
        <v>12000</v>
      </c>
      <c r="G223" s="57"/>
      <c r="H223" s="57">
        <f t="shared" si="122"/>
        <v>12000</v>
      </c>
      <c r="I223" s="57">
        <v>0</v>
      </c>
      <c r="J223" s="57"/>
      <c r="K223" s="40">
        <f t="shared" si="89"/>
        <v>12000</v>
      </c>
    </row>
    <row r="224" spans="1:11" s="22" customFormat="1" ht="30" x14ac:dyDescent="0.25">
      <c r="A224" s="41"/>
      <c r="B224" s="54"/>
      <c r="C224" s="48"/>
      <c r="D224" s="55">
        <v>35804</v>
      </c>
      <c r="E224" s="56" t="s">
        <v>196</v>
      </c>
      <c r="F224" s="57">
        <v>3325000</v>
      </c>
      <c r="G224" s="57">
        <v>-700000</v>
      </c>
      <c r="H224" s="57">
        <f t="shared" si="122"/>
        <v>2625000</v>
      </c>
      <c r="I224" s="57">
        <v>1913760.69</v>
      </c>
      <c r="J224" s="57">
        <v>1836377.52</v>
      </c>
      <c r="K224" s="40">
        <f t="shared" si="89"/>
        <v>711239.31</v>
      </c>
    </row>
    <row r="225" spans="1:11" s="22" customFormat="1" x14ac:dyDescent="0.25">
      <c r="A225" s="41"/>
      <c r="B225" s="48"/>
      <c r="C225" s="49">
        <v>35900</v>
      </c>
      <c r="D225" s="50" t="s">
        <v>197</v>
      </c>
      <c r="E225" s="51"/>
      <c r="F225" s="52">
        <f t="shared" ref="F225:K225" si="123">SUM(F226:F227)</f>
        <v>450000</v>
      </c>
      <c r="G225" s="52">
        <f t="shared" si="123"/>
        <v>-110000</v>
      </c>
      <c r="H225" s="52">
        <f t="shared" si="123"/>
        <v>340000</v>
      </c>
      <c r="I225" s="52">
        <f t="shared" si="123"/>
        <v>283660.59999999998</v>
      </c>
      <c r="J225" s="52">
        <f t="shared" si="123"/>
        <v>274804.59999999998</v>
      </c>
      <c r="K225" s="53">
        <f t="shared" si="123"/>
        <v>56339.399999999994</v>
      </c>
    </row>
    <row r="226" spans="1:11" s="22" customFormat="1" x14ac:dyDescent="0.25">
      <c r="A226" s="41"/>
      <c r="B226" s="54"/>
      <c r="C226" s="48"/>
      <c r="D226" s="55">
        <v>35901</v>
      </c>
      <c r="E226" s="56" t="s">
        <v>198</v>
      </c>
      <c r="F226" s="57">
        <v>150000</v>
      </c>
      <c r="G226" s="57">
        <v>20000</v>
      </c>
      <c r="H226" s="57">
        <f t="shared" ref="H226:H227" si="124">F226+G226</f>
        <v>170000</v>
      </c>
      <c r="I226" s="57">
        <v>169856.38</v>
      </c>
      <c r="J226" s="57">
        <v>169856.38</v>
      </c>
      <c r="K226" s="40">
        <f t="shared" si="89"/>
        <v>143.61999999999534</v>
      </c>
    </row>
    <row r="227" spans="1:11" s="22" customFormat="1" x14ac:dyDescent="0.25">
      <c r="A227" s="41"/>
      <c r="B227" s="54"/>
      <c r="C227" s="48"/>
      <c r="D227" s="55">
        <v>35902</v>
      </c>
      <c r="E227" s="56" t="s">
        <v>199</v>
      </c>
      <c r="F227" s="57">
        <v>300000</v>
      </c>
      <c r="G227" s="57">
        <v>-130000</v>
      </c>
      <c r="H227" s="57">
        <f t="shared" si="124"/>
        <v>170000</v>
      </c>
      <c r="I227" s="57">
        <v>113804.22</v>
      </c>
      <c r="J227" s="68">
        <v>104948.22</v>
      </c>
      <c r="K227" s="40">
        <f t="shared" si="89"/>
        <v>56195.78</v>
      </c>
    </row>
    <row r="228" spans="1:11" s="22" customFormat="1" hidden="1" x14ac:dyDescent="0.25">
      <c r="A228" s="41"/>
      <c r="B228" s="42">
        <v>36000</v>
      </c>
      <c r="C228" s="43" t="s">
        <v>200</v>
      </c>
      <c r="D228" s="44"/>
      <c r="E228" s="45"/>
      <c r="F228" s="46">
        <f t="shared" ref="F228:K229" si="125">SUM(F229)</f>
        <v>0</v>
      </c>
      <c r="G228" s="46">
        <f t="shared" si="125"/>
        <v>0</v>
      </c>
      <c r="H228" s="46">
        <f t="shared" si="125"/>
        <v>0</v>
      </c>
      <c r="I228" s="46">
        <f t="shared" si="125"/>
        <v>0</v>
      </c>
      <c r="J228" s="46">
        <f t="shared" si="125"/>
        <v>0</v>
      </c>
      <c r="K228" s="47">
        <f t="shared" si="125"/>
        <v>0</v>
      </c>
    </row>
    <row r="229" spans="1:11" s="22" customFormat="1" hidden="1" x14ac:dyDescent="0.25">
      <c r="A229" s="41"/>
      <c r="B229" s="48"/>
      <c r="C229" s="49">
        <v>36100</v>
      </c>
      <c r="D229" s="50" t="s">
        <v>201</v>
      </c>
      <c r="E229" s="51"/>
      <c r="F229" s="52"/>
      <c r="G229" s="52">
        <f t="shared" si="125"/>
        <v>0</v>
      </c>
      <c r="H229" s="52">
        <f t="shared" si="125"/>
        <v>0</v>
      </c>
      <c r="I229" s="52">
        <f t="shared" si="125"/>
        <v>0</v>
      </c>
      <c r="J229" s="52">
        <f t="shared" si="125"/>
        <v>0</v>
      </c>
      <c r="K229" s="53">
        <f t="shared" si="125"/>
        <v>0</v>
      </c>
    </row>
    <row r="230" spans="1:11" s="22" customFormat="1" hidden="1" x14ac:dyDescent="0.25">
      <c r="A230" s="41"/>
      <c r="B230" s="54"/>
      <c r="C230" s="48"/>
      <c r="D230" s="55">
        <v>36101</v>
      </c>
      <c r="E230" s="56" t="s">
        <v>202</v>
      </c>
      <c r="F230" s="57"/>
      <c r="G230" s="57"/>
      <c r="H230" s="57">
        <f>F230+G230</f>
        <v>0</v>
      </c>
      <c r="I230" s="57"/>
      <c r="J230" s="57"/>
      <c r="K230" s="40">
        <f>H230-I230</f>
        <v>0</v>
      </c>
    </row>
    <row r="231" spans="1:11" s="22" customFormat="1" x14ac:dyDescent="0.25">
      <c r="A231" s="41"/>
      <c r="B231" s="42">
        <v>37000</v>
      </c>
      <c r="C231" s="43" t="s">
        <v>203</v>
      </c>
      <c r="D231" s="44"/>
      <c r="E231" s="45"/>
      <c r="F231" s="46">
        <f>SUM(F232,F234,F237,F241,F244)</f>
        <v>1218493</v>
      </c>
      <c r="G231" s="46">
        <f t="shared" ref="G231:K231" si="126">SUM(G232,G234,G237,G241,G244)</f>
        <v>781000</v>
      </c>
      <c r="H231" s="46">
        <f t="shared" si="126"/>
        <v>1999493</v>
      </c>
      <c r="I231" s="46">
        <f t="shared" si="126"/>
        <v>1762625.8699999999</v>
      </c>
      <c r="J231" s="46">
        <f t="shared" si="126"/>
        <v>1529633.5999999999</v>
      </c>
      <c r="K231" s="47">
        <f t="shared" si="126"/>
        <v>236867.13</v>
      </c>
    </row>
    <row r="232" spans="1:11" s="22" customFormat="1" x14ac:dyDescent="0.25">
      <c r="A232" s="41"/>
      <c r="B232" s="48"/>
      <c r="C232" s="49">
        <v>37100</v>
      </c>
      <c r="D232" s="50" t="s">
        <v>204</v>
      </c>
      <c r="E232" s="51"/>
      <c r="F232" s="52">
        <f t="shared" ref="F232:K232" si="127">SUM(F233)</f>
        <v>136000</v>
      </c>
      <c r="G232" s="52">
        <f t="shared" si="127"/>
        <v>150000</v>
      </c>
      <c r="H232" s="52">
        <f t="shared" si="127"/>
        <v>286000</v>
      </c>
      <c r="I232" s="52">
        <f t="shared" si="127"/>
        <v>283388.78000000003</v>
      </c>
      <c r="J232" s="52">
        <f t="shared" si="127"/>
        <v>196870.78</v>
      </c>
      <c r="K232" s="53">
        <f t="shared" si="127"/>
        <v>2611.2199999999721</v>
      </c>
    </row>
    <row r="233" spans="1:11" s="22" customFormat="1" x14ac:dyDescent="0.25">
      <c r="A233" s="41"/>
      <c r="B233" s="54"/>
      <c r="C233" s="48"/>
      <c r="D233" s="55">
        <v>37101</v>
      </c>
      <c r="E233" s="56" t="s">
        <v>204</v>
      </c>
      <c r="F233" s="57">
        <v>136000</v>
      </c>
      <c r="G233" s="57">
        <v>150000</v>
      </c>
      <c r="H233" s="57">
        <f>F233+G233</f>
        <v>286000</v>
      </c>
      <c r="I233" s="57">
        <v>283388.78000000003</v>
      </c>
      <c r="J233" s="57">
        <v>196870.78</v>
      </c>
      <c r="K233" s="40">
        <f>H233-I233</f>
        <v>2611.2199999999721</v>
      </c>
    </row>
    <row r="234" spans="1:11" s="22" customFormat="1" hidden="1" x14ac:dyDescent="0.25">
      <c r="A234" s="41"/>
      <c r="B234" s="48"/>
      <c r="C234" s="49">
        <v>37200</v>
      </c>
      <c r="D234" s="50" t="s">
        <v>205</v>
      </c>
      <c r="E234" s="51"/>
      <c r="F234" s="52"/>
      <c r="G234" s="52">
        <f t="shared" ref="G234:K234" si="128">SUM(G235:G236)</f>
        <v>0</v>
      </c>
      <c r="H234" s="52">
        <f t="shared" si="128"/>
        <v>0</v>
      </c>
      <c r="I234" s="52">
        <f t="shared" si="128"/>
        <v>0</v>
      </c>
      <c r="J234" s="52">
        <f t="shared" si="128"/>
        <v>0</v>
      </c>
      <c r="K234" s="53">
        <f t="shared" si="128"/>
        <v>0</v>
      </c>
    </row>
    <row r="235" spans="1:11" s="22" customFormat="1" hidden="1" x14ac:dyDescent="0.25">
      <c r="A235" s="41"/>
      <c r="B235" s="54"/>
      <c r="C235" s="48"/>
      <c r="D235" s="55">
        <v>37201</v>
      </c>
      <c r="E235" s="56" t="s">
        <v>205</v>
      </c>
      <c r="F235" s="57"/>
      <c r="G235" s="57"/>
      <c r="H235" s="57">
        <f>F235+G235</f>
        <v>0</v>
      </c>
      <c r="I235" s="57"/>
      <c r="J235" s="57"/>
      <c r="K235" s="40">
        <f>H235-I235</f>
        <v>0</v>
      </c>
    </row>
    <row r="236" spans="1:11" s="22" customFormat="1" hidden="1" x14ac:dyDescent="0.25">
      <c r="A236" s="41"/>
      <c r="B236" s="54"/>
      <c r="C236" s="48"/>
      <c r="D236" s="55">
        <v>37202</v>
      </c>
      <c r="E236" s="56" t="s">
        <v>206</v>
      </c>
      <c r="F236" s="57"/>
      <c r="G236" s="57"/>
      <c r="H236" s="57">
        <f>F236+G236</f>
        <v>0</v>
      </c>
      <c r="I236" s="57"/>
      <c r="J236" s="57"/>
      <c r="K236" s="40">
        <f>H236-I236</f>
        <v>0</v>
      </c>
    </row>
    <row r="237" spans="1:11" s="22" customFormat="1" x14ac:dyDescent="0.25">
      <c r="A237" s="41"/>
      <c r="B237" s="48"/>
      <c r="C237" s="49">
        <v>37500</v>
      </c>
      <c r="D237" s="50" t="s">
        <v>207</v>
      </c>
      <c r="E237" s="51"/>
      <c r="F237" s="52">
        <f>SUM(F238:F240)</f>
        <v>773240</v>
      </c>
      <c r="G237" s="52">
        <f t="shared" ref="G237:K237" si="129">SUM(G238:G240)</f>
        <v>545000</v>
      </c>
      <c r="H237" s="52">
        <f t="shared" si="129"/>
        <v>1318240</v>
      </c>
      <c r="I237" s="52">
        <f t="shared" si="129"/>
        <v>1172581.0899999999</v>
      </c>
      <c r="J237" s="52">
        <f t="shared" si="129"/>
        <v>1028927.82</v>
      </c>
      <c r="K237" s="53">
        <f t="shared" si="129"/>
        <v>145658.91000000003</v>
      </c>
    </row>
    <row r="238" spans="1:11" s="22" customFormat="1" x14ac:dyDescent="0.25">
      <c r="A238" s="41"/>
      <c r="B238" s="54"/>
      <c r="C238" s="48"/>
      <c r="D238" s="55">
        <v>37501</v>
      </c>
      <c r="E238" s="56" t="s">
        <v>207</v>
      </c>
      <c r="F238" s="57">
        <v>559400</v>
      </c>
      <c r="G238" s="57">
        <v>265000</v>
      </c>
      <c r="H238" s="57">
        <f t="shared" ref="H238:H240" si="130">F238+G238</f>
        <v>824400</v>
      </c>
      <c r="I238" s="57">
        <v>783133.85</v>
      </c>
      <c r="J238" s="57">
        <v>718483.85</v>
      </c>
      <c r="K238" s="40">
        <f>H238-I238</f>
        <v>41266.150000000023</v>
      </c>
    </row>
    <row r="239" spans="1:11" s="22" customFormat="1" x14ac:dyDescent="0.25">
      <c r="A239" s="41"/>
      <c r="B239" s="54"/>
      <c r="C239" s="48"/>
      <c r="D239" s="55">
        <v>37502</v>
      </c>
      <c r="E239" s="56" t="s">
        <v>208</v>
      </c>
      <c r="F239" s="57">
        <v>208840</v>
      </c>
      <c r="G239" s="57">
        <v>280000</v>
      </c>
      <c r="H239" s="57">
        <f t="shared" si="130"/>
        <v>488840</v>
      </c>
      <c r="I239" s="57">
        <v>389447.24</v>
      </c>
      <c r="J239" s="57">
        <v>310443.96999999997</v>
      </c>
      <c r="K239" s="40">
        <f>H239-I239</f>
        <v>99392.760000000009</v>
      </c>
    </row>
    <row r="240" spans="1:11" s="22" customFormat="1" ht="30" x14ac:dyDescent="0.25">
      <c r="A240" s="41"/>
      <c r="B240" s="54"/>
      <c r="C240" s="48"/>
      <c r="D240" s="63">
        <v>37503</v>
      </c>
      <c r="E240" s="64" t="s">
        <v>209</v>
      </c>
      <c r="F240" s="57">
        <v>5000</v>
      </c>
      <c r="G240" s="57"/>
      <c r="H240" s="57">
        <f t="shared" si="130"/>
        <v>5000</v>
      </c>
      <c r="I240" s="57"/>
      <c r="J240" s="57"/>
      <c r="K240" s="40">
        <f>H240-I240</f>
        <v>5000</v>
      </c>
    </row>
    <row r="241" spans="1:11" s="22" customFormat="1" x14ac:dyDescent="0.25">
      <c r="A241" s="41"/>
      <c r="B241" s="48"/>
      <c r="C241" s="49">
        <v>37600</v>
      </c>
      <c r="D241" s="50" t="s">
        <v>210</v>
      </c>
      <c r="E241" s="51"/>
      <c r="F241" s="52">
        <f>SUM(F242:F243)</f>
        <v>11500</v>
      </c>
      <c r="G241" s="52">
        <f t="shared" ref="G241:K241" si="131">SUM(G242:G243)</f>
        <v>0</v>
      </c>
      <c r="H241" s="52">
        <f t="shared" si="131"/>
        <v>11500</v>
      </c>
      <c r="I241" s="52">
        <f t="shared" si="131"/>
        <v>0</v>
      </c>
      <c r="J241" s="52">
        <f t="shared" si="131"/>
        <v>0</v>
      </c>
      <c r="K241" s="53">
        <f t="shared" si="131"/>
        <v>11500</v>
      </c>
    </row>
    <row r="242" spans="1:11" s="22" customFormat="1" x14ac:dyDescent="0.25">
      <c r="A242" s="41"/>
      <c r="B242" s="54"/>
      <c r="C242" s="48"/>
      <c r="D242" s="55">
        <v>37601</v>
      </c>
      <c r="E242" s="56" t="s">
        <v>210</v>
      </c>
      <c r="F242" s="57">
        <v>3250</v>
      </c>
      <c r="G242" s="57"/>
      <c r="H242" s="57">
        <f>F242+G242</f>
        <v>3250</v>
      </c>
      <c r="I242" s="57"/>
      <c r="J242" s="57"/>
      <c r="K242" s="40">
        <f>H242-I242</f>
        <v>3250</v>
      </c>
    </row>
    <row r="243" spans="1:11" s="22" customFormat="1" x14ac:dyDescent="0.25">
      <c r="A243" s="41"/>
      <c r="B243" s="54"/>
      <c r="C243" s="48"/>
      <c r="D243" s="63">
        <v>37602</v>
      </c>
      <c r="E243" s="64" t="s">
        <v>211</v>
      </c>
      <c r="F243" s="57">
        <v>8250</v>
      </c>
      <c r="G243" s="57"/>
      <c r="H243" s="57">
        <f>F243+G243</f>
        <v>8250</v>
      </c>
      <c r="I243" s="57"/>
      <c r="J243" s="57"/>
      <c r="K243" s="40">
        <f>H243-I243</f>
        <v>8250</v>
      </c>
    </row>
    <row r="244" spans="1:11" s="22" customFormat="1" x14ac:dyDescent="0.25">
      <c r="A244" s="41"/>
      <c r="B244" s="48"/>
      <c r="C244" s="49">
        <v>37900</v>
      </c>
      <c r="D244" s="50" t="s">
        <v>212</v>
      </c>
      <c r="E244" s="51"/>
      <c r="F244" s="52">
        <f>SUM(F245:F247)</f>
        <v>297753</v>
      </c>
      <c r="G244" s="52">
        <f t="shared" ref="G244:K244" si="132">SUM(G245:G247)</f>
        <v>86000</v>
      </c>
      <c r="H244" s="52">
        <f t="shared" si="132"/>
        <v>383753</v>
      </c>
      <c r="I244" s="52">
        <f t="shared" si="132"/>
        <v>306656</v>
      </c>
      <c r="J244" s="52">
        <f t="shared" si="132"/>
        <v>303835</v>
      </c>
      <c r="K244" s="53">
        <f t="shared" si="132"/>
        <v>77097</v>
      </c>
    </row>
    <row r="245" spans="1:11" s="22" customFormat="1" ht="30" x14ac:dyDescent="0.25">
      <c r="A245" s="41"/>
      <c r="B245" s="54"/>
      <c r="C245" s="48"/>
      <c r="D245" s="55">
        <v>37901</v>
      </c>
      <c r="E245" s="56" t="s">
        <v>213</v>
      </c>
      <c r="F245" s="57">
        <v>1000</v>
      </c>
      <c r="G245" s="57"/>
      <c r="H245" s="57">
        <f>F245+G245</f>
        <v>1000</v>
      </c>
      <c r="I245" s="57"/>
      <c r="J245" s="57"/>
      <c r="K245" s="40">
        <f>H245-I245</f>
        <v>1000</v>
      </c>
    </row>
    <row r="246" spans="1:11" s="22" customFormat="1" x14ac:dyDescent="0.25">
      <c r="A246" s="41"/>
      <c r="B246" s="54"/>
      <c r="C246" s="48"/>
      <c r="D246" s="55">
        <v>37902</v>
      </c>
      <c r="E246" s="56" t="s">
        <v>214</v>
      </c>
      <c r="F246" s="57">
        <v>240253</v>
      </c>
      <c r="G246" s="57">
        <v>86000</v>
      </c>
      <c r="H246" s="57">
        <f>F246+G246</f>
        <v>326253</v>
      </c>
      <c r="I246" s="57">
        <v>265957</v>
      </c>
      <c r="J246" s="57">
        <v>263136</v>
      </c>
      <c r="K246" s="40">
        <f>H246-I246</f>
        <v>60296</v>
      </c>
    </row>
    <row r="247" spans="1:11" s="22" customFormat="1" x14ac:dyDescent="0.25">
      <c r="A247" s="41"/>
      <c r="B247" s="54"/>
      <c r="C247" s="48"/>
      <c r="D247" s="55">
        <v>37903</v>
      </c>
      <c r="E247" s="56" t="s">
        <v>215</v>
      </c>
      <c r="F247" s="57">
        <v>56500</v>
      </c>
      <c r="G247" s="57"/>
      <c r="H247" s="57">
        <f>F247+G247</f>
        <v>56500</v>
      </c>
      <c r="I247" s="57">
        <v>40699</v>
      </c>
      <c r="J247" s="57">
        <v>40699</v>
      </c>
      <c r="K247" s="40">
        <f>H247-I247</f>
        <v>15801</v>
      </c>
    </row>
    <row r="248" spans="1:11" s="22" customFormat="1" x14ac:dyDescent="0.25">
      <c r="A248" s="41"/>
      <c r="B248" s="42">
        <v>38000</v>
      </c>
      <c r="C248" s="43" t="s">
        <v>216</v>
      </c>
      <c r="D248" s="44"/>
      <c r="E248" s="45"/>
      <c r="F248" s="46">
        <f>SUM(F249,F251)</f>
        <v>820000</v>
      </c>
      <c r="G248" s="46">
        <f t="shared" ref="G248:K248" si="133">SUM(G249,G251)</f>
        <v>595000</v>
      </c>
      <c r="H248" s="46">
        <f t="shared" si="133"/>
        <v>1415000</v>
      </c>
      <c r="I248" s="46">
        <f t="shared" si="133"/>
        <v>1390480.29</v>
      </c>
      <c r="J248" s="46">
        <f t="shared" si="133"/>
        <v>1345516.15</v>
      </c>
      <c r="K248" s="47">
        <f t="shared" si="133"/>
        <v>24519.709999999977</v>
      </c>
    </row>
    <row r="249" spans="1:11" s="22" customFormat="1" x14ac:dyDescent="0.25">
      <c r="A249" s="41"/>
      <c r="B249" s="48"/>
      <c r="C249" s="49">
        <v>38200</v>
      </c>
      <c r="D249" s="50" t="s">
        <v>217</v>
      </c>
      <c r="E249" s="51"/>
      <c r="F249" s="52">
        <f>SUM(F250)</f>
        <v>420000</v>
      </c>
      <c r="G249" s="52">
        <f t="shared" ref="G249:K249" si="134">SUM(G250)</f>
        <v>220000</v>
      </c>
      <c r="H249" s="52">
        <f t="shared" si="134"/>
        <v>640000</v>
      </c>
      <c r="I249" s="52">
        <f t="shared" si="134"/>
        <v>632822.22</v>
      </c>
      <c r="J249" s="52">
        <f t="shared" si="134"/>
        <v>703669.4</v>
      </c>
      <c r="K249" s="53">
        <f t="shared" si="134"/>
        <v>7177.7800000000279</v>
      </c>
    </row>
    <row r="250" spans="1:11" s="22" customFormat="1" x14ac:dyDescent="0.25">
      <c r="A250" s="41"/>
      <c r="B250" s="54"/>
      <c r="C250" s="48"/>
      <c r="D250" s="55">
        <v>38201</v>
      </c>
      <c r="E250" s="56" t="s">
        <v>217</v>
      </c>
      <c r="F250" s="57">
        <v>420000</v>
      </c>
      <c r="G250" s="57">
        <v>220000</v>
      </c>
      <c r="H250" s="57">
        <f>F250+G250</f>
        <v>640000</v>
      </c>
      <c r="I250" s="57">
        <v>632822.22</v>
      </c>
      <c r="J250" s="57">
        <v>703669.4</v>
      </c>
      <c r="K250" s="40">
        <f>H250-I250</f>
        <v>7177.7800000000279</v>
      </c>
    </row>
    <row r="251" spans="1:11" s="22" customFormat="1" x14ac:dyDescent="0.25">
      <c r="A251" s="41"/>
      <c r="B251" s="48"/>
      <c r="C251" s="49">
        <v>38500</v>
      </c>
      <c r="D251" s="50" t="s">
        <v>218</v>
      </c>
      <c r="E251" s="51"/>
      <c r="F251" s="52">
        <f>SUM(F252:F252)</f>
        <v>400000</v>
      </c>
      <c r="G251" s="52">
        <f t="shared" ref="G251:K251" si="135">SUM(G252:G253)</f>
        <v>375000</v>
      </c>
      <c r="H251" s="52">
        <f t="shared" si="135"/>
        <v>775000</v>
      </c>
      <c r="I251" s="52">
        <f t="shared" si="135"/>
        <v>757658.07000000007</v>
      </c>
      <c r="J251" s="52">
        <f t="shared" si="135"/>
        <v>641846.75</v>
      </c>
      <c r="K251" s="53">
        <f t="shared" si="135"/>
        <v>17341.929999999949</v>
      </c>
    </row>
    <row r="252" spans="1:11" s="22" customFormat="1" x14ac:dyDescent="0.25">
      <c r="A252" s="41"/>
      <c r="B252" s="54"/>
      <c r="C252" s="48"/>
      <c r="D252" s="55">
        <v>38501</v>
      </c>
      <c r="E252" s="56" t="s">
        <v>219</v>
      </c>
      <c r="F252" s="57">
        <v>400000</v>
      </c>
      <c r="G252" s="57">
        <v>335000</v>
      </c>
      <c r="H252" s="57">
        <f>F252+G252</f>
        <v>735000</v>
      </c>
      <c r="I252" s="57">
        <v>719876.43</v>
      </c>
      <c r="J252" s="68">
        <v>624817.31000000006</v>
      </c>
      <c r="K252" s="40">
        <f>H252-I252</f>
        <v>15123.569999999949</v>
      </c>
    </row>
    <row r="253" spans="1:11" s="22" customFormat="1" x14ac:dyDescent="0.25">
      <c r="A253" s="41"/>
      <c r="B253" s="54"/>
      <c r="C253" s="48"/>
      <c r="D253" s="55">
        <v>38503</v>
      </c>
      <c r="E253" s="56" t="s">
        <v>218</v>
      </c>
      <c r="F253" s="57"/>
      <c r="G253" s="57">
        <v>40000</v>
      </c>
      <c r="H253" s="57">
        <f>F253+G253</f>
        <v>40000</v>
      </c>
      <c r="I253" s="57">
        <v>37781.64</v>
      </c>
      <c r="J253" s="57">
        <v>17029.439999999999</v>
      </c>
      <c r="K253" s="40">
        <f>H253-I253</f>
        <v>2218.3600000000006</v>
      </c>
    </row>
    <row r="254" spans="1:11" s="22" customFormat="1" x14ac:dyDescent="0.25">
      <c r="A254" s="41"/>
      <c r="B254" s="42">
        <v>39000</v>
      </c>
      <c r="C254" s="43" t="s">
        <v>220</v>
      </c>
      <c r="D254" s="44"/>
      <c r="E254" s="45"/>
      <c r="F254" s="46">
        <f>SUM(F255,F257)</f>
        <v>10000</v>
      </c>
      <c r="G254" s="46">
        <f t="shared" ref="G254:K254" si="136">SUM(G255,G257)</f>
        <v>0</v>
      </c>
      <c r="H254" s="46">
        <f t="shared" si="136"/>
        <v>10000</v>
      </c>
      <c r="I254" s="46">
        <f t="shared" si="136"/>
        <v>0</v>
      </c>
      <c r="J254" s="46">
        <f t="shared" si="136"/>
        <v>0</v>
      </c>
      <c r="K254" s="47">
        <f t="shared" si="136"/>
        <v>10000</v>
      </c>
    </row>
    <row r="255" spans="1:11" s="22" customFormat="1" x14ac:dyDescent="0.25">
      <c r="A255" s="41"/>
      <c r="B255" s="48"/>
      <c r="C255" s="49">
        <v>39200</v>
      </c>
      <c r="D255" s="50" t="s">
        <v>221</v>
      </c>
      <c r="E255" s="51"/>
      <c r="F255" s="52">
        <f>SUM(F256)</f>
        <v>5000</v>
      </c>
      <c r="G255" s="52">
        <f t="shared" ref="G255:K255" si="137">SUM(G256)</f>
        <v>0</v>
      </c>
      <c r="H255" s="52">
        <f t="shared" si="137"/>
        <v>5000</v>
      </c>
      <c r="I255" s="52">
        <f t="shared" si="137"/>
        <v>0</v>
      </c>
      <c r="J255" s="52">
        <f t="shared" si="137"/>
        <v>0</v>
      </c>
      <c r="K255" s="53">
        <f t="shared" si="137"/>
        <v>5000</v>
      </c>
    </row>
    <row r="256" spans="1:11" s="22" customFormat="1" x14ac:dyDescent="0.25">
      <c r="A256" s="41"/>
      <c r="B256" s="54"/>
      <c r="C256" s="48"/>
      <c r="D256" s="55">
        <v>39201</v>
      </c>
      <c r="E256" s="56" t="s">
        <v>221</v>
      </c>
      <c r="F256" s="57">
        <v>5000</v>
      </c>
      <c r="G256" s="57"/>
      <c r="H256" s="57">
        <f>F256+G256</f>
        <v>5000</v>
      </c>
      <c r="I256" s="57"/>
      <c r="J256" s="57"/>
      <c r="K256" s="40">
        <f>H256-I256</f>
        <v>5000</v>
      </c>
    </row>
    <row r="257" spans="1:11" s="22" customFormat="1" x14ac:dyDescent="0.25">
      <c r="A257" s="41"/>
      <c r="B257" s="48"/>
      <c r="C257" s="49">
        <v>39600</v>
      </c>
      <c r="D257" s="50" t="s">
        <v>222</v>
      </c>
      <c r="E257" s="51"/>
      <c r="F257" s="52">
        <f>SUM(F258)</f>
        <v>5000</v>
      </c>
      <c r="G257" s="52">
        <f t="shared" ref="G257:K257" si="138">SUM(G258)</f>
        <v>0</v>
      </c>
      <c r="H257" s="52">
        <f t="shared" si="138"/>
        <v>5000</v>
      </c>
      <c r="I257" s="52">
        <f t="shared" si="138"/>
        <v>0</v>
      </c>
      <c r="J257" s="52">
        <f t="shared" si="138"/>
        <v>0</v>
      </c>
      <c r="K257" s="53">
        <f t="shared" si="138"/>
        <v>5000</v>
      </c>
    </row>
    <row r="258" spans="1:11" s="22" customFormat="1" x14ac:dyDescent="0.25">
      <c r="A258" s="41"/>
      <c r="B258" s="54"/>
      <c r="C258" s="48"/>
      <c r="D258" s="55">
        <v>39601</v>
      </c>
      <c r="E258" s="56" t="s">
        <v>222</v>
      </c>
      <c r="F258" s="57">
        <v>5000</v>
      </c>
      <c r="G258" s="57"/>
      <c r="H258" s="57">
        <f>F258+G258</f>
        <v>5000</v>
      </c>
      <c r="I258" s="57"/>
      <c r="J258" s="57"/>
      <c r="K258" s="40">
        <f>H258-I258</f>
        <v>5000</v>
      </c>
    </row>
    <row r="259" spans="1:11" s="22" customFormat="1" x14ac:dyDescent="0.25">
      <c r="A259" s="41"/>
      <c r="B259" s="54"/>
      <c r="C259" s="48"/>
      <c r="D259" s="55"/>
      <c r="E259" s="56"/>
      <c r="F259" s="62"/>
      <c r="G259" s="62"/>
      <c r="H259" s="62"/>
      <c r="I259" s="62"/>
      <c r="J259" s="62"/>
      <c r="K259" s="40"/>
    </row>
    <row r="260" spans="1:11" s="22" customFormat="1" x14ac:dyDescent="0.25">
      <c r="A260" s="35">
        <v>40000</v>
      </c>
      <c r="B260" s="36" t="s">
        <v>223</v>
      </c>
      <c r="C260" s="37"/>
      <c r="D260" s="37"/>
      <c r="E260" s="38"/>
      <c r="F260" s="62">
        <f>SUM(F261,F264)</f>
        <v>60000</v>
      </c>
      <c r="G260" s="62">
        <f t="shared" ref="G260:K260" si="139">SUM(G261,G264)</f>
        <v>7535896.9900000002</v>
      </c>
      <c r="H260" s="62">
        <f t="shared" si="139"/>
        <v>7595896.9900000002</v>
      </c>
      <c r="I260" s="62">
        <f t="shared" si="139"/>
        <v>81250</v>
      </c>
      <c r="J260" s="62">
        <f t="shared" si="139"/>
        <v>81250</v>
      </c>
      <c r="K260" s="40">
        <f t="shared" si="139"/>
        <v>7514646.9900000002</v>
      </c>
    </row>
    <row r="261" spans="1:11" s="22" customFormat="1" x14ac:dyDescent="0.25">
      <c r="A261" s="41"/>
      <c r="B261" s="42">
        <v>41000</v>
      </c>
      <c r="C261" s="43" t="s">
        <v>224</v>
      </c>
      <c r="D261" s="44"/>
      <c r="E261" s="45"/>
      <c r="F261" s="46">
        <f>SUM(F262)</f>
        <v>0</v>
      </c>
      <c r="G261" s="46">
        <f t="shared" ref="G261:K262" si="140">SUM(G262)</f>
        <v>7510896.9900000002</v>
      </c>
      <c r="H261" s="46">
        <f t="shared" si="140"/>
        <v>7510896.9900000002</v>
      </c>
      <c r="I261" s="46">
        <f t="shared" si="140"/>
        <v>0</v>
      </c>
      <c r="J261" s="46">
        <f t="shared" si="140"/>
        <v>0</v>
      </c>
      <c r="K261" s="47">
        <f t="shared" si="140"/>
        <v>7510896.9900000002</v>
      </c>
    </row>
    <row r="262" spans="1:11" s="22" customFormat="1" x14ac:dyDescent="0.25">
      <c r="A262" s="41"/>
      <c r="B262" s="48"/>
      <c r="C262" s="49">
        <v>41500</v>
      </c>
      <c r="D262" s="50" t="s">
        <v>225</v>
      </c>
      <c r="E262" s="51"/>
      <c r="F262" s="52">
        <f>SUM(F263)</f>
        <v>0</v>
      </c>
      <c r="G262" s="52">
        <f t="shared" si="140"/>
        <v>7510896.9900000002</v>
      </c>
      <c r="H262" s="52">
        <f t="shared" si="140"/>
        <v>7510896.9900000002</v>
      </c>
      <c r="I262" s="52">
        <f t="shared" si="140"/>
        <v>0</v>
      </c>
      <c r="J262" s="52">
        <f t="shared" si="140"/>
        <v>0</v>
      </c>
      <c r="K262" s="53">
        <f t="shared" si="140"/>
        <v>7510896.9900000002</v>
      </c>
    </row>
    <row r="263" spans="1:11" s="22" customFormat="1" ht="30" x14ac:dyDescent="0.25">
      <c r="A263" s="41"/>
      <c r="B263" s="54"/>
      <c r="C263" s="48"/>
      <c r="D263" s="55">
        <v>41501</v>
      </c>
      <c r="E263" s="56" t="s">
        <v>226</v>
      </c>
      <c r="F263" s="57"/>
      <c r="G263" s="57">
        <v>7510896.9900000002</v>
      </c>
      <c r="H263" s="57">
        <f>F263+G263</f>
        <v>7510896.9900000002</v>
      </c>
      <c r="I263" s="57"/>
      <c r="J263" s="57"/>
      <c r="K263" s="40">
        <f>H263-I263</f>
        <v>7510896.9900000002</v>
      </c>
    </row>
    <row r="264" spans="1:11" s="22" customFormat="1" x14ac:dyDescent="0.25">
      <c r="A264" s="41"/>
      <c r="B264" s="42">
        <v>44000</v>
      </c>
      <c r="C264" s="43" t="s">
        <v>227</v>
      </c>
      <c r="D264" s="44"/>
      <c r="E264" s="45"/>
      <c r="F264" s="46">
        <f t="shared" ref="F264:K265" si="141">SUM(F265)</f>
        <v>60000</v>
      </c>
      <c r="G264" s="46">
        <f t="shared" si="141"/>
        <v>25000</v>
      </c>
      <c r="H264" s="46">
        <f t="shared" si="141"/>
        <v>85000</v>
      </c>
      <c r="I264" s="46">
        <f t="shared" si="141"/>
        <v>81250</v>
      </c>
      <c r="J264" s="46">
        <f t="shared" si="141"/>
        <v>81250</v>
      </c>
      <c r="K264" s="47">
        <f t="shared" si="141"/>
        <v>3750</v>
      </c>
    </row>
    <row r="265" spans="1:11" s="22" customFormat="1" x14ac:dyDescent="0.25">
      <c r="A265" s="41"/>
      <c r="B265" s="48"/>
      <c r="C265" s="49">
        <v>44500</v>
      </c>
      <c r="D265" s="50" t="s">
        <v>228</v>
      </c>
      <c r="E265" s="51"/>
      <c r="F265" s="52">
        <f t="shared" si="141"/>
        <v>60000</v>
      </c>
      <c r="G265" s="52">
        <f t="shared" si="141"/>
        <v>25000</v>
      </c>
      <c r="H265" s="52">
        <f t="shared" si="141"/>
        <v>85000</v>
      </c>
      <c r="I265" s="52">
        <f t="shared" si="141"/>
        <v>81250</v>
      </c>
      <c r="J265" s="52">
        <f t="shared" si="141"/>
        <v>81250</v>
      </c>
      <c r="K265" s="53">
        <f t="shared" si="141"/>
        <v>3750</v>
      </c>
    </row>
    <row r="266" spans="1:11" s="22" customFormat="1" x14ac:dyDescent="0.25">
      <c r="A266" s="41"/>
      <c r="B266" s="54"/>
      <c r="C266" s="48"/>
      <c r="D266" s="55">
        <v>44502</v>
      </c>
      <c r="E266" s="56" t="s">
        <v>229</v>
      </c>
      <c r="F266" s="57">
        <v>60000</v>
      </c>
      <c r="G266" s="57">
        <v>25000</v>
      </c>
      <c r="H266" s="57">
        <f>F266+G266</f>
        <v>85000</v>
      </c>
      <c r="I266" s="57">
        <v>81250</v>
      </c>
      <c r="J266" s="57">
        <v>81250</v>
      </c>
      <c r="K266" s="40">
        <f>H266-I266</f>
        <v>3750</v>
      </c>
    </row>
    <row r="267" spans="1:11" s="22" customFormat="1" x14ac:dyDescent="0.25">
      <c r="A267" s="41"/>
      <c r="B267" s="54"/>
      <c r="C267" s="48"/>
      <c r="D267" s="55"/>
      <c r="E267" s="56"/>
      <c r="F267" s="57"/>
      <c r="G267" s="57">
        <f>G268-[1]COG_PARTIDA_ESPECIFICA!$G$268</f>
        <v>0</v>
      </c>
      <c r="H267" s="57"/>
      <c r="I267" s="57"/>
      <c r="J267" s="57"/>
      <c r="K267" s="40"/>
    </row>
    <row r="268" spans="1:11" s="22" customFormat="1" x14ac:dyDescent="0.25">
      <c r="A268" s="35">
        <v>50000</v>
      </c>
      <c r="B268" s="36" t="s">
        <v>230</v>
      </c>
      <c r="C268" s="37"/>
      <c r="D268" s="37"/>
      <c r="E268" s="38"/>
      <c r="F268" s="62">
        <f>SUM(F269,F280,F287,F291,F294,F305)</f>
        <v>10459557</v>
      </c>
      <c r="G268" s="62">
        <f t="shared" ref="G268:K268" si="142">SUM(G269,G280,G287,G291,G294,G305)</f>
        <v>4537554.16</v>
      </c>
      <c r="H268" s="62">
        <f t="shared" si="142"/>
        <v>14997111.16</v>
      </c>
      <c r="I268" s="62">
        <f t="shared" si="142"/>
        <v>14740932.08</v>
      </c>
      <c r="J268" s="62">
        <f t="shared" si="142"/>
        <v>9784170.120000001</v>
      </c>
      <c r="K268" s="40">
        <f t="shared" si="142"/>
        <v>256179.08000000013</v>
      </c>
    </row>
    <row r="269" spans="1:11" s="22" customFormat="1" x14ac:dyDescent="0.25">
      <c r="A269" s="41"/>
      <c r="B269" s="42">
        <v>51000</v>
      </c>
      <c r="C269" s="43" t="s">
        <v>231</v>
      </c>
      <c r="D269" s="44"/>
      <c r="E269" s="45"/>
      <c r="F269" s="46">
        <f>SUM(F270,F272,F274,F278)</f>
        <v>1144802</v>
      </c>
      <c r="G269" s="46">
        <f t="shared" ref="G269:K269" si="143">SUM(G270,G272,G274,G278)</f>
        <v>2637914</v>
      </c>
      <c r="H269" s="46">
        <f t="shared" si="143"/>
        <v>3782716</v>
      </c>
      <c r="I269" s="46">
        <f t="shared" si="143"/>
        <v>3595016.8100000005</v>
      </c>
      <c r="J269" s="46">
        <f t="shared" si="143"/>
        <v>1199328.77</v>
      </c>
      <c r="K269" s="47">
        <f t="shared" si="143"/>
        <v>187699.18999999997</v>
      </c>
    </row>
    <row r="270" spans="1:11" s="22" customFormat="1" x14ac:dyDescent="0.25">
      <c r="A270" s="41"/>
      <c r="B270" s="48"/>
      <c r="C270" s="49">
        <v>51100</v>
      </c>
      <c r="D270" s="50" t="s">
        <v>232</v>
      </c>
      <c r="E270" s="51"/>
      <c r="F270" s="52">
        <f t="shared" ref="F270:K270" si="144">SUM(F271)</f>
        <v>951528</v>
      </c>
      <c r="G270" s="52">
        <f t="shared" si="144"/>
        <v>123560</v>
      </c>
      <c r="H270" s="52">
        <f t="shared" si="144"/>
        <v>1075088</v>
      </c>
      <c r="I270" s="52">
        <f t="shared" si="144"/>
        <v>1074848.99</v>
      </c>
      <c r="J270" s="52">
        <f t="shared" si="144"/>
        <v>610248.11</v>
      </c>
      <c r="K270" s="53">
        <f t="shared" si="144"/>
        <v>239.01000000000931</v>
      </c>
    </row>
    <row r="271" spans="1:11" s="22" customFormat="1" x14ac:dyDescent="0.25">
      <c r="A271" s="41"/>
      <c r="B271" s="54"/>
      <c r="C271" s="48"/>
      <c r="D271" s="55">
        <v>51101</v>
      </c>
      <c r="E271" s="56" t="s">
        <v>232</v>
      </c>
      <c r="F271" s="57">
        <v>951528</v>
      </c>
      <c r="G271" s="57">
        <v>123560</v>
      </c>
      <c r="H271" s="57">
        <f>F271+G271</f>
        <v>1075088</v>
      </c>
      <c r="I271" s="57">
        <v>1074848.99</v>
      </c>
      <c r="J271" s="57">
        <v>610248.11</v>
      </c>
      <c r="K271" s="40">
        <f>H271-I271</f>
        <v>239.01000000000931</v>
      </c>
    </row>
    <row r="272" spans="1:11" s="22" customFormat="1" x14ac:dyDescent="0.25">
      <c r="A272" s="41"/>
      <c r="B272" s="48"/>
      <c r="C272" s="49" t="s">
        <v>233</v>
      </c>
      <c r="D272" s="50"/>
      <c r="E272" s="51"/>
      <c r="F272" s="52">
        <f>SUM(F273)</f>
        <v>0</v>
      </c>
      <c r="G272" s="52">
        <f t="shared" ref="G272:K272" si="145">SUM(G273)</f>
        <v>50000</v>
      </c>
      <c r="H272" s="52">
        <f t="shared" si="145"/>
        <v>50000</v>
      </c>
      <c r="I272" s="52">
        <f t="shared" si="145"/>
        <v>0</v>
      </c>
      <c r="J272" s="52">
        <f t="shared" si="145"/>
        <v>0</v>
      </c>
      <c r="K272" s="53">
        <f t="shared" si="145"/>
        <v>50000</v>
      </c>
    </row>
    <row r="273" spans="1:11" s="22" customFormat="1" x14ac:dyDescent="0.25">
      <c r="A273" s="41"/>
      <c r="B273" s="54"/>
      <c r="C273" s="48"/>
      <c r="D273" s="63">
        <v>51201</v>
      </c>
      <c r="E273" s="64" t="s">
        <v>234</v>
      </c>
      <c r="F273" s="57"/>
      <c r="G273" s="57">
        <v>50000</v>
      </c>
      <c r="H273" s="57">
        <f>F273+G273</f>
        <v>50000</v>
      </c>
      <c r="I273" s="57"/>
      <c r="J273" s="57"/>
      <c r="K273" s="40">
        <f>H273-I273</f>
        <v>50000</v>
      </c>
    </row>
    <row r="274" spans="1:11" s="22" customFormat="1" x14ac:dyDescent="0.25">
      <c r="A274" s="41"/>
      <c r="B274" s="48"/>
      <c r="C274" s="49">
        <v>51500</v>
      </c>
      <c r="D274" s="50" t="s">
        <v>235</v>
      </c>
      <c r="E274" s="51"/>
      <c r="F274" s="52">
        <f>SUM(F275:F277)</f>
        <v>124318</v>
      </c>
      <c r="G274" s="52">
        <f t="shared" ref="G274:K274" si="146">SUM(G275:G277)</f>
        <v>2301401</v>
      </c>
      <c r="H274" s="52">
        <f t="shared" si="146"/>
        <v>2425719</v>
      </c>
      <c r="I274" s="52">
        <f t="shared" si="146"/>
        <v>2288733.87</v>
      </c>
      <c r="J274" s="52">
        <f t="shared" si="146"/>
        <v>360644.70999999996</v>
      </c>
      <c r="K274" s="53">
        <f t="shared" si="146"/>
        <v>136985.12999999998</v>
      </c>
    </row>
    <row r="275" spans="1:11" s="22" customFormat="1" ht="30" x14ac:dyDescent="0.25">
      <c r="A275" s="41"/>
      <c r="B275" s="54"/>
      <c r="C275" s="48"/>
      <c r="D275" s="55">
        <v>51501</v>
      </c>
      <c r="E275" s="56" t="s">
        <v>236</v>
      </c>
      <c r="F275" s="57">
        <v>124318</v>
      </c>
      <c r="G275" s="57">
        <v>2268828</v>
      </c>
      <c r="H275" s="57">
        <f>F275+G275</f>
        <v>2393146</v>
      </c>
      <c r="I275" s="57">
        <v>2260898.77</v>
      </c>
      <c r="J275" s="57">
        <v>332809.61</v>
      </c>
      <c r="K275" s="40">
        <f>H275-I275</f>
        <v>132247.22999999998</v>
      </c>
    </row>
    <row r="276" spans="1:11" s="22" customFormat="1" hidden="1" x14ac:dyDescent="0.25">
      <c r="A276" s="41"/>
      <c r="B276" s="54"/>
      <c r="C276" s="48"/>
      <c r="D276" s="55">
        <v>51502</v>
      </c>
      <c r="E276" s="56" t="s">
        <v>237</v>
      </c>
      <c r="F276" s="57"/>
      <c r="G276" s="57"/>
      <c r="H276" s="57">
        <f>F276+G276</f>
        <v>0</v>
      </c>
      <c r="I276" s="57"/>
      <c r="J276" s="57"/>
      <c r="K276" s="40">
        <f>H276-I276</f>
        <v>0</v>
      </c>
    </row>
    <row r="277" spans="1:11" s="22" customFormat="1" x14ac:dyDescent="0.25">
      <c r="A277" s="41"/>
      <c r="B277" s="54"/>
      <c r="C277" s="48"/>
      <c r="D277" s="55">
        <v>51503</v>
      </c>
      <c r="E277" s="56" t="s">
        <v>238</v>
      </c>
      <c r="F277" s="57"/>
      <c r="G277" s="57">
        <v>32573</v>
      </c>
      <c r="H277" s="57">
        <f>F277+G277</f>
        <v>32573</v>
      </c>
      <c r="I277" s="57">
        <v>27835.1</v>
      </c>
      <c r="J277" s="57">
        <v>27835.1</v>
      </c>
      <c r="K277" s="40">
        <f>H277-I277</f>
        <v>4737.9000000000015</v>
      </c>
    </row>
    <row r="278" spans="1:11" s="22" customFormat="1" x14ac:dyDescent="0.25">
      <c r="A278" s="41"/>
      <c r="B278" s="48"/>
      <c r="C278" s="49">
        <v>51900</v>
      </c>
      <c r="D278" s="50" t="s">
        <v>239</v>
      </c>
      <c r="E278" s="51"/>
      <c r="F278" s="52">
        <f t="shared" ref="F278:K278" si="147">SUM(F279)</f>
        <v>68956</v>
      </c>
      <c r="G278" s="52">
        <f t="shared" si="147"/>
        <v>162953</v>
      </c>
      <c r="H278" s="52">
        <f t="shared" si="147"/>
        <v>231909</v>
      </c>
      <c r="I278" s="52">
        <f t="shared" si="147"/>
        <v>231433.95</v>
      </c>
      <c r="J278" s="52">
        <f t="shared" si="147"/>
        <v>228435.95</v>
      </c>
      <c r="K278" s="53">
        <f t="shared" si="147"/>
        <v>475.04999999998836</v>
      </c>
    </row>
    <row r="279" spans="1:11" s="22" customFormat="1" ht="15" customHeight="1" x14ac:dyDescent="0.25">
      <c r="A279" s="41"/>
      <c r="B279" s="54"/>
      <c r="C279" s="65"/>
      <c r="D279" s="66">
        <v>51901</v>
      </c>
      <c r="E279" s="64" t="s">
        <v>239</v>
      </c>
      <c r="F279" s="57">
        <v>68956</v>
      </c>
      <c r="G279" s="57">
        <v>162953</v>
      </c>
      <c r="H279" s="57">
        <f>F279+G279</f>
        <v>231909</v>
      </c>
      <c r="I279" s="57">
        <v>231433.95</v>
      </c>
      <c r="J279" s="57">
        <v>228435.95</v>
      </c>
      <c r="K279" s="40">
        <f>H279-I279</f>
        <v>475.04999999998836</v>
      </c>
    </row>
    <row r="280" spans="1:11" s="22" customFormat="1" x14ac:dyDescent="0.25">
      <c r="A280" s="41"/>
      <c r="B280" s="42">
        <v>52000</v>
      </c>
      <c r="C280" s="43" t="s">
        <v>240</v>
      </c>
      <c r="D280" s="44"/>
      <c r="E280" s="45"/>
      <c r="F280" s="46">
        <f>SUM(F281,F283,F285)</f>
        <v>26187</v>
      </c>
      <c r="G280" s="46">
        <f t="shared" ref="G280:K280" si="148">SUM(G281,G283,G285)</f>
        <v>129692</v>
      </c>
      <c r="H280" s="46">
        <f t="shared" si="148"/>
        <v>155879</v>
      </c>
      <c r="I280" s="46">
        <f t="shared" si="148"/>
        <v>137779.78</v>
      </c>
      <c r="J280" s="46">
        <f t="shared" si="148"/>
        <v>44151.12</v>
      </c>
      <c r="K280" s="47">
        <f t="shared" si="148"/>
        <v>18099.22</v>
      </c>
    </row>
    <row r="281" spans="1:11" s="22" customFormat="1" x14ac:dyDescent="0.25">
      <c r="A281" s="41"/>
      <c r="B281" s="48"/>
      <c r="C281" s="49">
        <v>52100</v>
      </c>
      <c r="D281" s="50" t="s">
        <v>241</v>
      </c>
      <c r="E281" s="51"/>
      <c r="F281" s="52">
        <f t="shared" ref="F281:K281" si="149">SUM(F282)</f>
        <v>26187</v>
      </c>
      <c r="G281" s="52">
        <f t="shared" si="149"/>
        <v>117492</v>
      </c>
      <c r="H281" s="52">
        <f t="shared" si="149"/>
        <v>143679</v>
      </c>
      <c r="I281" s="52">
        <f t="shared" si="149"/>
        <v>137779.78</v>
      </c>
      <c r="J281" s="52">
        <f t="shared" si="149"/>
        <v>44151.12</v>
      </c>
      <c r="K281" s="53">
        <f t="shared" si="149"/>
        <v>5899.2200000000012</v>
      </c>
    </row>
    <row r="282" spans="1:11" s="22" customFormat="1" x14ac:dyDescent="0.25">
      <c r="A282" s="41"/>
      <c r="B282" s="54"/>
      <c r="C282" s="65"/>
      <c r="D282" s="66">
        <v>52101</v>
      </c>
      <c r="E282" s="64" t="s">
        <v>241</v>
      </c>
      <c r="F282" s="57">
        <v>26187</v>
      </c>
      <c r="G282" s="57">
        <v>117492</v>
      </c>
      <c r="H282" s="57">
        <f>F282+G282</f>
        <v>143679</v>
      </c>
      <c r="I282" s="57">
        <v>137779.78</v>
      </c>
      <c r="J282" s="57">
        <v>44151.12</v>
      </c>
      <c r="K282" s="40">
        <f>H282-I282</f>
        <v>5899.2200000000012</v>
      </c>
    </row>
    <row r="283" spans="1:11" s="22" customFormat="1" hidden="1" x14ac:dyDescent="0.25">
      <c r="A283" s="41"/>
      <c r="B283" s="48"/>
      <c r="C283" s="49">
        <v>52300</v>
      </c>
      <c r="D283" s="50" t="s">
        <v>242</v>
      </c>
      <c r="E283" s="51"/>
      <c r="F283" s="52">
        <f t="shared" ref="F283:K283" si="150">SUM(F284)</f>
        <v>0</v>
      </c>
      <c r="G283" s="52">
        <f t="shared" si="150"/>
        <v>0</v>
      </c>
      <c r="H283" s="52">
        <f t="shared" si="150"/>
        <v>0</v>
      </c>
      <c r="I283" s="52">
        <f t="shared" si="150"/>
        <v>0</v>
      </c>
      <c r="J283" s="52">
        <f t="shared" si="150"/>
        <v>0</v>
      </c>
      <c r="K283" s="53">
        <f t="shared" si="150"/>
        <v>0</v>
      </c>
    </row>
    <row r="284" spans="1:11" s="22" customFormat="1" hidden="1" x14ac:dyDescent="0.25">
      <c r="A284" s="41"/>
      <c r="B284" s="54"/>
      <c r="C284" s="65"/>
      <c r="D284" s="66">
        <v>52301</v>
      </c>
      <c r="E284" s="64" t="s">
        <v>242</v>
      </c>
      <c r="F284" s="57"/>
      <c r="G284" s="57"/>
      <c r="H284" s="57">
        <f>F284+G284</f>
        <v>0</v>
      </c>
      <c r="I284" s="57"/>
      <c r="J284" s="57"/>
      <c r="K284" s="40">
        <f>H284-I284</f>
        <v>0</v>
      </c>
    </row>
    <row r="285" spans="1:11" s="22" customFormat="1" x14ac:dyDescent="0.25">
      <c r="A285" s="41"/>
      <c r="B285" s="48"/>
      <c r="C285" s="49" t="s">
        <v>243</v>
      </c>
      <c r="D285" s="50"/>
      <c r="E285" s="51"/>
      <c r="F285" s="52">
        <f>SUM(F286)</f>
        <v>0</v>
      </c>
      <c r="G285" s="52">
        <f t="shared" ref="G285:K285" si="151">SUM(G286)</f>
        <v>12200</v>
      </c>
      <c r="H285" s="52">
        <f t="shared" si="151"/>
        <v>12200</v>
      </c>
      <c r="I285" s="52">
        <f t="shared" si="151"/>
        <v>0</v>
      </c>
      <c r="J285" s="52">
        <f t="shared" si="151"/>
        <v>0</v>
      </c>
      <c r="K285" s="53">
        <f t="shared" si="151"/>
        <v>12200</v>
      </c>
    </row>
    <row r="286" spans="1:11" s="22" customFormat="1" ht="30" x14ac:dyDescent="0.25">
      <c r="A286" s="41"/>
      <c r="B286" s="54"/>
      <c r="C286" s="65"/>
      <c r="D286" s="66">
        <v>52901</v>
      </c>
      <c r="E286" s="64" t="s">
        <v>244</v>
      </c>
      <c r="F286" s="57"/>
      <c r="G286" s="57">
        <v>12200</v>
      </c>
      <c r="H286" s="57">
        <f>F286+G286</f>
        <v>12200</v>
      </c>
      <c r="I286" s="57"/>
      <c r="J286" s="57"/>
      <c r="K286" s="40">
        <f>H286-I286</f>
        <v>12200</v>
      </c>
    </row>
    <row r="287" spans="1:11" s="22" customFormat="1" hidden="1" x14ac:dyDescent="0.25">
      <c r="A287" s="41"/>
      <c r="B287" s="42">
        <v>53000</v>
      </c>
      <c r="C287" s="43" t="s">
        <v>245</v>
      </c>
      <c r="D287" s="44"/>
      <c r="E287" s="45"/>
      <c r="F287" s="46">
        <f t="shared" ref="F287:K287" si="152">SUM(F288)</f>
        <v>0</v>
      </c>
      <c r="G287" s="46">
        <f t="shared" si="152"/>
        <v>0</v>
      </c>
      <c r="H287" s="46">
        <f t="shared" si="152"/>
        <v>0</v>
      </c>
      <c r="I287" s="46">
        <f t="shared" si="152"/>
        <v>0</v>
      </c>
      <c r="J287" s="46">
        <f t="shared" si="152"/>
        <v>0</v>
      </c>
      <c r="K287" s="47">
        <f t="shared" si="152"/>
        <v>0</v>
      </c>
    </row>
    <row r="288" spans="1:11" s="22" customFormat="1" hidden="1" x14ac:dyDescent="0.25">
      <c r="A288" s="41"/>
      <c r="B288" s="48"/>
      <c r="C288" s="49">
        <v>53200</v>
      </c>
      <c r="D288" s="50" t="s">
        <v>246</v>
      </c>
      <c r="E288" s="51"/>
      <c r="F288" s="52">
        <f>SUM(F289:F289)</f>
        <v>0</v>
      </c>
      <c r="G288" s="52">
        <f t="shared" ref="G288:K288" si="153">SUM(G289:G290)</f>
        <v>0</v>
      </c>
      <c r="H288" s="52">
        <f t="shared" si="153"/>
        <v>0</v>
      </c>
      <c r="I288" s="52">
        <f t="shared" si="153"/>
        <v>0</v>
      </c>
      <c r="J288" s="52">
        <f t="shared" si="153"/>
        <v>0</v>
      </c>
      <c r="K288" s="53">
        <f t="shared" si="153"/>
        <v>0</v>
      </c>
    </row>
    <row r="289" spans="1:11" s="22" customFormat="1" hidden="1" x14ac:dyDescent="0.25">
      <c r="A289" s="41"/>
      <c r="B289" s="54"/>
      <c r="C289" s="65"/>
      <c r="D289" s="66">
        <v>53101</v>
      </c>
      <c r="E289" s="69" t="s">
        <v>247</v>
      </c>
      <c r="F289" s="57"/>
      <c r="G289" s="57"/>
      <c r="H289" s="57">
        <f>F289+G289</f>
        <v>0</v>
      </c>
      <c r="I289" s="57"/>
      <c r="J289" s="57"/>
      <c r="K289" s="40">
        <f>H289-I289</f>
        <v>0</v>
      </c>
    </row>
    <row r="290" spans="1:11" s="22" customFormat="1" hidden="1" x14ac:dyDescent="0.25">
      <c r="A290" s="41"/>
      <c r="B290" s="54"/>
      <c r="C290" s="65"/>
      <c r="D290" s="66">
        <v>53201</v>
      </c>
      <c r="E290" s="69" t="s">
        <v>246</v>
      </c>
      <c r="F290" s="57"/>
      <c r="G290" s="57"/>
      <c r="H290" s="57">
        <f>F290+G290</f>
        <v>0</v>
      </c>
      <c r="I290" s="57"/>
      <c r="J290" s="57"/>
      <c r="K290" s="40">
        <f>H290-I290</f>
        <v>0</v>
      </c>
    </row>
    <row r="291" spans="1:11" s="22" customFormat="1" x14ac:dyDescent="0.25">
      <c r="A291" s="41"/>
      <c r="B291" s="42">
        <v>54000</v>
      </c>
      <c r="C291" s="43" t="s">
        <v>248</v>
      </c>
      <c r="D291" s="44"/>
      <c r="E291" s="45"/>
      <c r="F291" s="46">
        <f t="shared" ref="F291:K292" si="154">SUM(F292)</f>
        <v>7406100</v>
      </c>
      <c r="G291" s="46">
        <f t="shared" si="154"/>
        <v>130000</v>
      </c>
      <c r="H291" s="46">
        <f t="shared" si="154"/>
        <v>7536100</v>
      </c>
      <c r="I291" s="46">
        <f t="shared" si="154"/>
        <v>7516400.4199999999</v>
      </c>
      <c r="J291" s="46">
        <f t="shared" si="154"/>
        <v>7236500.4199999999</v>
      </c>
      <c r="K291" s="47">
        <f t="shared" si="154"/>
        <v>19699.580000000075</v>
      </c>
    </row>
    <row r="292" spans="1:11" s="22" customFormat="1" x14ac:dyDescent="0.25">
      <c r="A292" s="41"/>
      <c r="B292" s="48"/>
      <c r="C292" s="49">
        <v>54100</v>
      </c>
      <c r="D292" s="50" t="s">
        <v>248</v>
      </c>
      <c r="E292" s="51"/>
      <c r="F292" s="52">
        <f t="shared" si="154"/>
        <v>7406100</v>
      </c>
      <c r="G292" s="52">
        <f t="shared" si="154"/>
        <v>130000</v>
      </c>
      <c r="H292" s="52">
        <f t="shared" si="154"/>
        <v>7536100</v>
      </c>
      <c r="I292" s="52">
        <f t="shared" si="154"/>
        <v>7516400.4199999999</v>
      </c>
      <c r="J292" s="52">
        <f t="shared" si="154"/>
        <v>7236500.4199999999</v>
      </c>
      <c r="K292" s="53">
        <f t="shared" si="154"/>
        <v>19699.580000000075</v>
      </c>
    </row>
    <row r="293" spans="1:11" s="22" customFormat="1" x14ac:dyDescent="0.25">
      <c r="A293" s="41"/>
      <c r="B293" s="54"/>
      <c r="C293" s="65"/>
      <c r="D293" s="66">
        <v>54101</v>
      </c>
      <c r="E293" s="64" t="s">
        <v>248</v>
      </c>
      <c r="F293" s="57">
        <v>7406100</v>
      </c>
      <c r="G293" s="57">
        <v>130000</v>
      </c>
      <c r="H293" s="57">
        <f>F293+G293</f>
        <v>7536100</v>
      </c>
      <c r="I293" s="57">
        <v>7516400.4199999999</v>
      </c>
      <c r="J293" s="57">
        <v>7236500.4199999999</v>
      </c>
      <c r="K293" s="40">
        <f>H293-I293</f>
        <v>19699.580000000075</v>
      </c>
    </row>
    <row r="294" spans="1:11" s="22" customFormat="1" x14ac:dyDescent="0.25">
      <c r="A294" s="41"/>
      <c r="B294" s="42">
        <v>56000</v>
      </c>
      <c r="C294" s="43" t="s">
        <v>249</v>
      </c>
      <c r="D294" s="44"/>
      <c r="E294" s="45"/>
      <c r="F294" s="46">
        <f>SUM(F295,F297,F299,F301,F303)</f>
        <v>1882468</v>
      </c>
      <c r="G294" s="46">
        <f t="shared" ref="G294:K294" si="155">SUM(G295,G297,G299,G301,G303)</f>
        <v>439948.16000000003</v>
      </c>
      <c r="H294" s="46">
        <f t="shared" si="155"/>
        <v>2322416.16</v>
      </c>
      <c r="I294" s="46">
        <f t="shared" si="155"/>
        <v>2291831.0699999998</v>
      </c>
      <c r="J294" s="46">
        <f t="shared" si="155"/>
        <v>1304189.8099999998</v>
      </c>
      <c r="K294" s="47">
        <f t="shared" si="155"/>
        <v>30585.090000000084</v>
      </c>
    </row>
    <row r="295" spans="1:11" s="22" customFormat="1" x14ac:dyDescent="0.25">
      <c r="A295" s="41"/>
      <c r="B295" s="48"/>
      <c r="C295" s="49">
        <v>56400</v>
      </c>
      <c r="D295" s="50" t="s">
        <v>250</v>
      </c>
      <c r="E295" s="51"/>
      <c r="F295" s="52">
        <f t="shared" ref="F295:K295" si="156">SUM(F296)</f>
        <v>1629100</v>
      </c>
      <c r="G295" s="52">
        <f t="shared" si="156"/>
        <v>166800</v>
      </c>
      <c r="H295" s="52">
        <f t="shared" si="156"/>
        <v>1795900</v>
      </c>
      <c r="I295" s="52">
        <f t="shared" si="156"/>
        <v>1794173.68</v>
      </c>
      <c r="J295" s="52">
        <f t="shared" si="156"/>
        <v>1177113.28</v>
      </c>
      <c r="K295" s="53">
        <f t="shared" si="156"/>
        <v>1726.3200000000652</v>
      </c>
    </row>
    <row r="296" spans="1:11" s="22" customFormat="1" ht="30" x14ac:dyDescent="0.25">
      <c r="A296" s="41"/>
      <c r="B296" s="54"/>
      <c r="C296" s="48"/>
      <c r="D296" s="55">
        <v>56401</v>
      </c>
      <c r="E296" s="56" t="s">
        <v>251</v>
      </c>
      <c r="F296" s="57">
        <v>1629100</v>
      </c>
      <c r="G296" s="57">
        <v>166800</v>
      </c>
      <c r="H296" s="57">
        <f>F296+G296</f>
        <v>1795900</v>
      </c>
      <c r="I296" s="57">
        <v>1794173.68</v>
      </c>
      <c r="J296" s="57">
        <v>1177113.28</v>
      </c>
      <c r="K296" s="40">
        <f>H296-I296</f>
        <v>1726.3200000000652</v>
      </c>
    </row>
    <row r="297" spans="1:11" s="22" customFormat="1" x14ac:dyDescent="0.25">
      <c r="A297" s="41"/>
      <c r="B297" s="48"/>
      <c r="C297" s="49">
        <v>56500</v>
      </c>
      <c r="D297" s="50" t="s">
        <v>252</v>
      </c>
      <c r="E297" s="51"/>
      <c r="F297" s="52">
        <f t="shared" ref="F297:K297" si="157">SUM(F298)</f>
        <v>31368</v>
      </c>
      <c r="G297" s="52">
        <f t="shared" si="157"/>
        <v>142462</v>
      </c>
      <c r="H297" s="52">
        <f t="shared" si="157"/>
        <v>173830</v>
      </c>
      <c r="I297" s="52">
        <f t="shared" si="157"/>
        <v>153251.76</v>
      </c>
      <c r="J297" s="52">
        <f t="shared" si="157"/>
        <v>114824.64</v>
      </c>
      <c r="K297" s="53">
        <f t="shared" si="157"/>
        <v>20578.239999999991</v>
      </c>
    </row>
    <row r="298" spans="1:11" s="22" customFormat="1" ht="30" x14ac:dyDescent="0.25">
      <c r="A298" s="41"/>
      <c r="B298" s="54"/>
      <c r="C298" s="48"/>
      <c r="D298" s="55">
        <v>56501</v>
      </c>
      <c r="E298" s="56" t="s">
        <v>252</v>
      </c>
      <c r="F298" s="57">
        <v>31368</v>
      </c>
      <c r="G298" s="57">
        <v>142462</v>
      </c>
      <c r="H298" s="57">
        <f>F298+G298</f>
        <v>173830</v>
      </c>
      <c r="I298" s="57">
        <v>153251.76</v>
      </c>
      <c r="J298" s="57">
        <v>114824.64</v>
      </c>
      <c r="K298" s="40">
        <f>H298-I298</f>
        <v>20578.239999999991</v>
      </c>
    </row>
    <row r="299" spans="1:11" s="22" customFormat="1" hidden="1" x14ac:dyDescent="0.25">
      <c r="A299" s="41"/>
      <c r="B299" s="48"/>
      <c r="C299" s="49">
        <v>56600</v>
      </c>
      <c r="D299" s="50" t="s">
        <v>253</v>
      </c>
      <c r="E299" s="51"/>
      <c r="F299" s="52"/>
      <c r="G299" s="52">
        <f t="shared" ref="G299:K299" si="158">SUM(G300)</f>
        <v>0</v>
      </c>
      <c r="H299" s="52">
        <f t="shared" si="158"/>
        <v>0</v>
      </c>
      <c r="I299" s="52"/>
      <c r="J299" s="52"/>
      <c r="K299" s="53">
        <f t="shared" si="158"/>
        <v>0</v>
      </c>
    </row>
    <row r="300" spans="1:11" s="22" customFormat="1" ht="30" hidden="1" x14ac:dyDescent="0.25">
      <c r="A300" s="41"/>
      <c r="B300" s="54"/>
      <c r="C300" s="48"/>
      <c r="D300" s="63">
        <v>56601</v>
      </c>
      <c r="E300" s="70" t="s">
        <v>253</v>
      </c>
      <c r="F300" s="57"/>
      <c r="G300" s="57"/>
      <c r="H300" s="57">
        <f>F300+G300</f>
        <v>0</v>
      </c>
      <c r="I300" s="57">
        <v>0</v>
      </c>
      <c r="J300" s="57">
        <v>0</v>
      </c>
      <c r="K300" s="40">
        <f>H300-I300</f>
        <v>0</v>
      </c>
    </row>
    <row r="301" spans="1:11" s="22" customFormat="1" x14ac:dyDescent="0.25">
      <c r="A301" s="41"/>
      <c r="B301" s="48"/>
      <c r="C301" s="49">
        <v>56700</v>
      </c>
      <c r="D301" s="50" t="s">
        <v>254</v>
      </c>
      <c r="E301" s="51"/>
      <c r="F301" s="52">
        <f>SUM(F302)</f>
        <v>222000</v>
      </c>
      <c r="G301" s="52">
        <f t="shared" ref="G301:K301" si="159">SUM(G302)</f>
        <v>130686.16</v>
      </c>
      <c r="H301" s="52">
        <f t="shared" si="159"/>
        <v>352686.16000000003</v>
      </c>
      <c r="I301" s="52">
        <f t="shared" si="159"/>
        <v>344405.63</v>
      </c>
      <c r="J301" s="52">
        <f t="shared" si="159"/>
        <v>12251.89</v>
      </c>
      <c r="K301" s="53">
        <f t="shared" si="159"/>
        <v>8280.5300000000279</v>
      </c>
    </row>
    <row r="302" spans="1:11" s="22" customFormat="1" x14ac:dyDescent="0.25">
      <c r="A302" s="41"/>
      <c r="B302" s="54"/>
      <c r="C302" s="48"/>
      <c r="D302" s="63">
        <v>56701</v>
      </c>
      <c r="E302" s="71" t="s">
        <v>254</v>
      </c>
      <c r="F302" s="57">
        <v>222000</v>
      </c>
      <c r="G302" s="57">
        <v>130686.16</v>
      </c>
      <c r="H302" s="57">
        <f>F302+G302</f>
        <v>352686.16000000003</v>
      </c>
      <c r="I302" s="57">
        <v>344405.63</v>
      </c>
      <c r="J302" s="57">
        <v>12251.89</v>
      </c>
      <c r="K302" s="40">
        <f>H302-I302</f>
        <v>8280.5300000000279</v>
      </c>
    </row>
    <row r="303" spans="1:11" s="22" customFormat="1" hidden="1" x14ac:dyDescent="0.25">
      <c r="A303" s="41"/>
      <c r="B303" s="48"/>
      <c r="C303" s="49">
        <v>56900</v>
      </c>
      <c r="D303" s="50" t="s">
        <v>255</v>
      </c>
      <c r="E303" s="51"/>
      <c r="F303" s="52">
        <f t="shared" ref="F303:K303" si="160">SUM(F304)</f>
        <v>0</v>
      </c>
      <c r="G303" s="52">
        <f t="shared" si="160"/>
        <v>0</v>
      </c>
      <c r="H303" s="52">
        <f t="shared" si="160"/>
        <v>0</v>
      </c>
      <c r="I303" s="52">
        <f t="shared" si="160"/>
        <v>0</v>
      </c>
      <c r="J303" s="52">
        <f t="shared" si="160"/>
        <v>0</v>
      </c>
      <c r="K303" s="53">
        <f t="shared" si="160"/>
        <v>0</v>
      </c>
    </row>
    <row r="304" spans="1:11" s="22" customFormat="1" hidden="1" x14ac:dyDescent="0.25">
      <c r="A304" s="41"/>
      <c r="B304" s="54"/>
      <c r="C304" s="48"/>
      <c r="D304" s="55">
        <v>56901</v>
      </c>
      <c r="E304" s="56" t="s">
        <v>255</v>
      </c>
      <c r="F304" s="57"/>
      <c r="G304" s="57"/>
      <c r="H304" s="57">
        <f t="shared" ref="H304" si="161">F304+G304</f>
        <v>0</v>
      </c>
      <c r="I304" s="57"/>
      <c r="J304" s="57"/>
      <c r="K304" s="40">
        <f t="shared" ref="K304:K312" si="162">H304-I304</f>
        <v>0</v>
      </c>
    </row>
    <row r="305" spans="1:11" s="22" customFormat="1" x14ac:dyDescent="0.25">
      <c r="A305" s="41"/>
      <c r="B305" s="42">
        <v>59000</v>
      </c>
      <c r="C305" s="43" t="s">
        <v>256</v>
      </c>
      <c r="D305" s="44"/>
      <c r="E305" s="45"/>
      <c r="F305" s="46">
        <f>F306</f>
        <v>0</v>
      </c>
      <c r="G305" s="46">
        <f t="shared" ref="G305:K306" si="163">G306</f>
        <v>1200000</v>
      </c>
      <c r="H305" s="46">
        <f t="shared" si="163"/>
        <v>1200000</v>
      </c>
      <c r="I305" s="46">
        <f t="shared" si="163"/>
        <v>1199904</v>
      </c>
      <c r="J305" s="46">
        <f t="shared" si="163"/>
        <v>0</v>
      </c>
      <c r="K305" s="47">
        <f t="shared" si="163"/>
        <v>96</v>
      </c>
    </row>
    <row r="306" spans="1:11" s="22" customFormat="1" x14ac:dyDescent="0.25">
      <c r="A306" s="41"/>
      <c r="B306" s="48"/>
      <c r="C306" s="49">
        <v>59700</v>
      </c>
      <c r="D306" s="50" t="s">
        <v>257</v>
      </c>
      <c r="E306" s="51"/>
      <c r="F306" s="52">
        <f>F307</f>
        <v>0</v>
      </c>
      <c r="G306" s="52">
        <f t="shared" si="163"/>
        <v>1200000</v>
      </c>
      <c r="H306" s="52">
        <f t="shared" si="163"/>
        <v>1200000</v>
      </c>
      <c r="I306" s="52">
        <f t="shared" si="163"/>
        <v>1199904</v>
      </c>
      <c r="J306" s="52">
        <f t="shared" si="163"/>
        <v>0</v>
      </c>
      <c r="K306" s="53">
        <f t="shared" si="163"/>
        <v>96</v>
      </c>
    </row>
    <row r="307" spans="1:11" s="22" customFormat="1" x14ac:dyDescent="0.25">
      <c r="A307" s="41"/>
      <c r="B307" s="67"/>
      <c r="C307" s="72"/>
      <c r="D307" s="66">
        <v>59701</v>
      </c>
      <c r="E307" s="64" t="s">
        <v>257</v>
      </c>
      <c r="F307" s="57"/>
      <c r="G307" s="57">
        <v>1200000</v>
      </c>
      <c r="H307" s="57">
        <f t="shared" ref="H307" si="164">F307+G307</f>
        <v>1200000</v>
      </c>
      <c r="I307" s="57">
        <v>1199904</v>
      </c>
      <c r="J307" s="57"/>
      <c r="K307" s="40">
        <f t="shared" si="162"/>
        <v>96</v>
      </c>
    </row>
    <row r="308" spans="1:11" s="22" customFormat="1" x14ac:dyDescent="0.25">
      <c r="A308" s="41"/>
      <c r="B308" s="67"/>
      <c r="C308" s="72"/>
      <c r="D308" s="66"/>
      <c r="E308" s="64"/>
      <c r="F308" s="57"/>
      <c r="G308" s="57"/>
      <c r="H308" s="57"/>
      <c r="I308" s="57"/>
      <c r="J308" s="57"/>
      <c r="K308" s="40"/>
    </row>
    <row r="309" spans="1:11" s="22" customFormat="1" x14ac:dyDescent="0.25">
      <c r="A309" s="35">
        <v>60000</v>
      </c>
      <c r="B309" s="36" t="s">
        <v>258</v>
      </c>
      <c r="C309" s="37"/>
      <c r="D309" s="37"/>
      <c r="E309" s="38"/>
      <c r="F309" s="62">
        <f t="shared" ref="F309:K311" si="165">SUM(F310)</f>
        <v>3200000</v>
      </c>
      <c r="G309" s="62">
        <f t="shared" si="165"/>
        <v>0</v>
      </c>
      <c r="H309" s="62">
        <f t="shared" si="165"/>
        <v>3200000</v>
      </c>
      <c r="I309" s="62">
        <f t="shared" si="165"/>
        <v>3197418.31</v>
      </c>
      <c r="J309" s="62">
        <f t="shared" si="165"/>
        <v>2919369.22</v>
      </c>
      <c r="K309" s="40">
        <f t="shared" si="165"/>
        <v>2581.6899999999441</v>
      </c>
    </row>
    <row r="310" spans="1:11" s="22" customFormat="1" x14ac:dyDescent="0.25">
      <c r="A310" s="41"/>
      <c r="B310" s="42">
        <v>62000</v>
      </c>
      <c r="C310" s="43" t="s">
        <v>259</v>
      </c>
      <c r="D310" s="44"/>
      <c r="E310" s="45"/>
      <c r="F310" s="46">
        <f t="shared" si="165"/>
        <v>3200000</v>
      </c>
      <c r="G310" s="46">
        <f t="shared" si="165"/>
        <v>0</v>
      </c>
      <c r="H310" s="46">
        <f t="shared" si="165"/>
        <v>3200000</v>
      </c>
      <c r="I310" s="46">
        <f t="shared" si="165"/>
        <v>3197418.31</v>
      </c>
      <c r="J310" s="46">
        <f t="shared" si="165"/>
        <v>2919369.22</v>
      </c>
      <c r="K310" s="47">
        <f t="shared" si="165"/>
        <v>2581.6899999999441</v>
      </c>
    </row>
    <row r="311" spans="1:11" s="22" customFormat="1" x14ac:dyDescent="0.25">
      <c r="A311" s="41"/>
      <c r="B311" s="48"/>
      <c r="C311" s="49">
        <v>62900</v>
      </c>
      <c r="D311" s="50" t="s">
        <v>260</v>
      </c>
      <c r="E311" s="51"/>
      <c r="F311" s="52">
        <f t="shared" si="165"/>
        <v>3200000</v>
      </c>
      <c r="G311" s="52">
        <f t="shared" si="165"/>
        <v>0</v>
      </c>
      <c r="H311" s="52">
        <f t="shared" si="165"/>
        <v>3200000</v>
      </c>
      <c r="I311" s="52">
        <f t="shared" si="165"/>
        <v>3197418.31</v>
      </c>
      <c r="J311" s="52">
        <f t="shared" si="165"/>
        <v>2919369.22</v>
      </c>
      <c r="K311" s="53">
        <f t="shared" si="165"/>
        <v>2581.6899999999441</v>
      </c>
    </row>
    <row r="312" spans="1:11" s="22" customFormat="1" ht="30" x14ac:dyDescent="0.25">
      <c r="A312" s="73"/>
      <c r="B312" s="74"/>
      <c r="C312" s="75"/>
      <c r="D312" s="76">
        <v>61201</v>
      </c>
      <c r="E312" s="77" t="s">
        <v>261</v>
      </c>
      <c r="F312" s="57">
        <v>3200000</v>
      </c>
      <c r="G312" s="57"/>
      <c r="H312" s="57">
        <f>F312+G312</f>
        <v>3200000</v>
      </c>
      <c r="I312" s="57">
        <v>3197418.31</v>
      </c>
      <c r="J312" s="57">
        <v>2919369.22</v>
      </c>
      <c r="K312" s="40">
        <f t="shared" si="162"/>
        <v>2581.6899999999441</v>
      </c>
    </row>
    <row r="313" spans="1:11" s="22" customFormat="1" x14ac:dyDescent="0.25">
      <c r="A313" s="73"/>
      <c r="B313" s="74"/>
      <c r="C313" s="75"/>
      <c r="D313" s="76"/>
      <c r="E313" s="77"/>
      <c r="F313" s="78"/>
      <c r="G313" s="78"/>
      <c r="H313" s="78"/>
      <c r="I313" s="78"/>
      <c r="J313" s="78"/>
      <c r="K313" s="79"/>
    </row>
    <row r="314" spans="1:11" s="22" customFormat="1" x14ac:dyDescent="0.25">
      <c r="A314" s="35">
        <v>70000</v>
      </c>
      <c r="B314" s="36" t="s">
        <v>262</v>
      </c>
      <c r="C314" s="37"/>
      <c r="D314" s="37"/>
      <c r="E314" s="38"/>
      <c r="F314" s="62">
        <f>F315</f>
        <v>7000000</v>
      </c>
      <c r="G314" s="62">
        <f t="shared" ref="G314:K316" si="166">G315</f>
        <v>0</v>
      </c>
      <c r="H314" s="62">
        <f t="shared" si="166"/>
        <v>7000000</v>
      </c>
      <c r="I314" s="62">
        <f t="shared" si="166"/>
        <v>7000000</v>
      </c>
      <c r="J314" s="62">
        <f t="shared" si="166"/>
        <v>5000000</v>
      </c>
      <c r="K314" s="40">
        <f t="shared" si="166"/>
        <v>0</v>
      </c>
    </row>
    <row r="315" spans="1:11" s="22" customFormat="1" x14ac:dyDescent="0.25">
      <c r="A315" s="41"/>
      <c r="B315" s="42">
        <v>75000</v>
      </c>
      <c r="C315" s="43" t="s">
        <v>263</v>
      </c>
      <c r="D315" s="44"/>
      <c r="E315" s="45"/>
      <c r="F315" s="46">
        <f>F316</f>
        <v>7000000</v>
      </c>
      <c r="G315" s="46">
        <f t="shared" si="166"/>
        <v>0</v>
      </c>
      <c r="H315" s="46">
        <f t="shared" si="166"/>
        <v>7000000</v>
      </c>
      <c r="I315" s="46">
        <f t="shared" si="166"/>
        <v>7000000</v>
      </c>
      <c r="J315" s="46">
        <f t="shared" si="166"/>
        <v>5000000</v>
      </c>
      <c r="K315" s="47">
        <f t="shared" si="166"/>
        <v>0</v>
      </c>
    </row>
    <row r="316" spans="1:11" s="22" customFormat="1" x14ac:dyDescent="0.25">
      <c r="A316" s="41"/>
      <c r="B316" s="48"/>
      <c r="C316" s="49">
        <v>75300</v>
      </c>
      <c r="D316" s="50" t="s">
        <v>264</v>
      </c>
      <c r="E316" s="51"/>
      <c r="F316" s="52">
        <f>F317</f>
        <v>7000000</v>
      </c>
      <c r="G316" s="52">
        <f t="shared" si="166"/>
        <v>0</v>
      </c>
      <c r="H316" s="52">
        <f t="shared" si="166"/>
        <v>7000000</v>
      </c>
      <c r="I316" s="52">
        <f t="shared" si="166"/>
        <v>7000000</v>
      </c>
      <c r="J316" s="52">
        <f t="shared" si="166"/>
        <v>5000000</v>
      </c>
      <c r="K316" s="53">
        <f t="shared" si="166"/>
        <v>0</v>
      </c>
    </row>
    <row r="317" spans="1:11" s="22" customFormat="1" ht="30" x14ac:dyDescent="0.25">
      <c r="A317" s="73"/>
      <c r="B317" s="74"/>
      <c r="C317" s="75"/>
      <c r="D317" s="76">
        <v>75301</v>
      </c>
      <c r="E317" s="77" t="s">
        <v>265</v>
      </c>
      <c r="F317" s="57">
        <v>7000000</v>
      </c>
      <c r="G317" s="57"/>
      <c r="H317" s="57">
        <f>F317+G317</f>
        <v>7000000</v>
      </c>
      <c r="I317" s="78">
        <v>7000000</v>
      </c>
      <c r="J317" s="78">
        <v>5000000</v>
      </c>
      <c r="K317" s="40">
        <f t="shared" ref="K317" si="167">H317-I317</f>
        <v>0</v>
      </c>
    </row>
    <row r="318" spans="1:11" s="22" customFormat="1" ht="15.75" thickBot="1" x14ac:dyDescent="0.3">
      <c r="A318" s="80"/>
      <c r="B318" s="81"/>
      <c r="C318" s="82"/>
      <c r="D318" s="83"/>
      <c r="E318" s="84"/>
      <c r="F318" s="85"/>
      <c r="G318" s="86"/>
      <c r="H318" s="85"/>
      <c r="I318" s="85"/>
      <c r="J318" s="85"/>
      <c r="K318" s="87"/>
    </row>
    <row r="319" spans="1:11" x14ac:dyDescent="0.25">
      <c r="A319" s="88"/>
      <c r="B319" s="88"/>
      <c r="C319" s="88"/>
      <c r="D319" s="88"/>
      <c r="E319" s="89"/>
      <c r="F319" s="88"/>
      <c r="G319" s="90"/>
      <c r="H319" s="90"/>
      <c r="I319" s="90"/>
      <c r="J319" s="90"/>
      <c r="K319" s="88"/>
    </row>
    <row r="320" spans="1:11" x14ac:dyDescent="0.25">
      <c r="A320" s="88"/>
      <c r="B320" s="88"/>
      <c r="C320" s="88"/>
      <c r="D320" s="88"/>
      <c r="E320" s="89"/>
      <c r="F320" s="88"/>
      <c r="G320" s="91"/>
      <c r="H320" s="88"/>
    </row>
    <row r="321" spans="1:8" x14ac:dyDescent="0.25">
      <c r="A321" s="88"/>
      <c r="B321" s="88"/>
      <c r="C321" s="88"/>
      <c r="D321" s="88"/>
      <c r="E321" s="89"/>
      <c r="F321" s="88"/>
      <c r="G321" s="88"/>
      <c r="H321" s="88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3307086614173229" top="0.31496062992125984" bottom="0.39370078740157483" header="0.23622047244094491" footer="0.23622047244094491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2023-03-31T15:46:52Z</dcterms:created>
  <dcterms:modified xsi:type="dcterms:W3CDTF">2023-03-31T16:01:18Z</dcterms:modified>
</cp:coreProperties>
</file>