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PRESUPUESTO_Vs_PRESUPUESTO" sheetId="2" r:id="rId1"/>
  </sheets>
  <definedNames>
    <definedName name="_xlnm.Print_Area" localSheetId="0">PRESUPUESTO_Vs_PRESUPUESTO!$A$6:$M$79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L74" i="2" l="1"/>
  <c r="E74" i="2"/>
  <c r="F74" i="2"/>
  <c r="G74" i="2"/>
  <c r="H74" i="2"/>
  <c r="I74" i="2"/>
  <c r="J74" i="2"/>
  <c r="K77" i="2"/>
  <c r="J77" i="2"/>
  <c r="H77" i="2"/>
  <c r="M77" i="2" s="1"/>
  <c r="K76" i="2"/>
  <c r="J76" i="2"/>
  <c r="H76" i="2"/>
  <c r="M76" i="2" s="1"/>
  <c r="K75" i="2"/>
  <c r="J75" i="2"/>
  <c r="H75" i="2"/>
  <c r="M75" i="2" s="1"/>
  <c r="D74" i="2"/>
  <c r="K72" i="2"/>
  <c r="J72" i="2"/>
  <c r="H72" i="2"/>
  <c r="M72" i="2" s="1"/>
  <c r="K71" i="2"/>
  <c r="J71" i="2"/>
  <c r="H71" i="2"/>
  <c r="M71" i="2" s="1"/>
  <c r="K70" i="2"/>
  <c r="J70" i="2"/>
  <c r="H70" i="2"/>
  <c r="M70" i="2" s="1"/>
  <c r="K69" i="2"/>
  <c r="J69" i="2"/>
  <c r="H69" i="2"/>
  <c r="M69" i="2" s="1"/>
  <c r="K68" i="2"/>
  <c r="J68" i="2"/>
  <c r="H68" i="2"/>
  <c r="M68" i="2" s="1"/>
  <c r="K67" i="2"/>
  <c r="J67" i="2"/>
  <c r="H67" i="2"/>
  <c r="M67" i="2" s="1"/>
  <c r="K66" i="2"/>
  <c r="J66" i="2"/>
  <c r="H66" i="2"/>
  <c r="M66" i="2" s="1"/>
  <c r="K65" i="2"/>
  <c r="J65" i="2"/>
  <c r="H65" i="2"/>
  <c r="M65" i="2" s="1"/>
  <c r="K64" i="2"/>
  <c r="J64" i="2"/>
  <c r="H64" i="2"/>
  <c r="M64" i="2" s="1"/>
  <c r="K63" i="2"/>
  <c r="J63" i="2"/>
  <c r="H63" i="2"/>
  <c r="M63" i="2" s="1"/>
  <c r="K62" i="2"/>
  <c r="J62" i="2"/>
  <c r="H62" i="2"/>
  <c r="M62" i="2" s="1"/>
  <c r="K61" i="2"/>
  <c r="J61" i="2"/>
  <c r="H61" i="2"/>
  <c r="M61" i="2" s="1"/>
  <c r="K60" i="2"/>
  <c r="J60" i="2"/>
  <c r="H60" i="2"/>
  <c r="M60" i="2" s="1"/>
  <c r="K59" i="2"/>
  <c r="J59" i="2"/>
  <c r="H59" i="2"/>
  <c r="M59" i="2" s="1"/>
  <c r="L58" i="2"/>
  <c r="K58" i="2"/>
  <c r="J58" i="2"/>
  <c r="H58" i="2"/>
  <c r="M58" i="2" s="1"/>
  <c r="K57" i="2"/>
  <c r="J57" i="2"/>
  <c r="H57" i="2"/>
  <c r="M57" i="2" s="1"/>
  <c r="F57" i="2"/>
  <c r="K56" i="2"/>
  <c r="J56" i="2"/>
  <c r="H56" i="2"/>
  <c r="M56" i="2" s="1"/>
  <c r="K55" i="2"/>
  <c r="J55" i="2"/>
  <c r="H55" i="2"/>
  <c r="M55" i="2" s="1"/>
  <c r="K54" i="2"/>
  <c r="J54" i="2"/>
  <c r="H54" i="2"/>
  <c r="M54" i="2" s="1"/>
  <c r="K53" i="2"/>
  <c r="J53" i="2"/>
  <c r="H53" i="2"/>
  <c r="M53" i="2" s="1"/>
  <c r="K52" i="2"/>
  <c r="J52" i="2"/>
  <c r="H52" i="2"/>
  <c r="M52" i="2" s="1"/>
  <c r="K51" i="2"/>
  <c r="J51" i="2"/>
  <c r="H51" i="2"/>
  <c r="M51" i="2" s="1"/>
  <c r="I50" i="2"/>
  <c r="G50" i="2"/>
  <c r="F50" i="2"/>
  <c r="E50" i="2"/>
  <c r="D50" i="2"/>
  <c r="K48" i="2"/>
  <c r="J48" i="2"/>
  <c r="H48" i="2"/>
  <c r="M48" i="2" s="1"/>
  <c r="K47" i="2"/>
  <c r="J47" i="2"/>
  <c r="H47" i="2"/>
  <c r="M47" i="2" s="1"/>
  <c r="K46" i="2"/>
  <c r="J46" i="2"/>
  <c r="H46" i="2"/>
  <c r="M46" i="2" s="1"/>
  <c r="K45" i="2"/>
  <c r="J45" i="2"/>
  <c r="H45" i="2"/>
  <c r="M45" i="2" s="1"/>
  <c r="K44" i="2"/>
  <c r="J44" i="2"/>
  <c r="H44" i="2"/>
  <c r="M44" i="2" s="1"/>
  <c r="K43" i="2"/>
  <c r="J43" i="2"/>
  <c r="H43" i="2"/>
  <c r="M43" i="2" s="1"/>
  <c r="K42" i="2"/>
  <c r="J42" i="2"/>
  <c r="H42" i="2"/>
  <c r="M42" i="2" s="1"/>
  <c r="K41" i="2"/>
  <c r="J41" i="2"/>
  <c r="H41" i="2"/>
  <c r="M41" i="2" s="1"/>
  <c r="K40" i="2"/>
  <c r="J40" i="2"/>
  <c r="H40" i="2"/>
  <c r="M40" i="2" s="1"/>
  <c r="K39" i="2"/>
  <c r="J39" i="2"/>
  <c r="H39" i="2"/>
  <c r="M39" i="2" s="1"/>
  <c r="K38" i="2"/>
  <c r="J38" i="2"/>
  <c r="H38" i="2"/>
  <c r="M38" i="2" s="1"/>
  <c r="K37" i="2"/>
  <c r="J37" i="2"/>
  <c r="H37" i="2"/>
  <c r="M37" i="2" s="1"/>
  <c r="K36" i="2"/>
  <c r="J36" i="2"/>
  <c r="H36" i="2"/>
  <c r="M36" i="2" s="1"/>
  <c r="K35" i="2"/>
  <c r="J35" i="2"/>
  <c r="H35" i="2"/>
  <c r="M35" i="2" s="1"/>
  <c r="K34" i="2"/>
  <c r="J34" i="2"/>
  <c r="H34" i="2"/>
  <c r="M34" i="2" s="1"/>
  <c r="K33" i="2"/>
  <c r="J33" i="2"/>
  <c r="H33" i="2"/>
  <c r="M33" i="2" s="1"/>
  <c r="K32" i="2"/>
  <c r="J32" i="2"/>
  <c r="H32" i="2"/>
  <c r="M32" i="2" s="1"/>
  <c r="L31" i="2"/>
  <c r="K31" i="2"/>
  <c r="J31" i="2"/>
  <c r="H31" i="2"/>
  <c r="M31" i="2" s="1"/>
  <c r="K30" i="2"/>
  <c r="J30" i="2"/>
  <c r="H30" i="2"/>
  <c r="M30" i="2" s="1"/>
  <c r="I29" i="2"/>
  <c r="G29" i="2"/>
  <c r="F29" i="2"/>
  <c r="E29" i="2"/>
  <c r="D29" i="2"/>
  <c r="L27" i="2"/>
  <c r="K27" i="2"/>
  <c r="J27" i="2"/>
  <c r="H27" i="2"/>
  <c r="M27" i="2" s="1"/>
  <c r="K26" i="2"/>
  <c r="J26" i="2"/>
  <c r="H26" i="2"/>
  <c r="M26" i="2" s="1"/>
  <c r="K25" i="2"/>
  <c r="J25" i="2"/>
  <c r="H25" i="2"/>
  <c r="M25" i="2" s="1"/>
  <c r="K24" i="2"/>
  <c r="J24" i="2"/>
  <c r="H24" i="2"/>
  <c r="M24" i="2" s="1"/>
  <c r="K23" i="2"/>
  <c r="J23" i="2"/>
  <c r="H23" i="2"/>
  <c r="M23" i="2" s="1"/>
  <c r="K22" i="2"/>
  <c r="J22" i="2"/>
  <c r="H22" i="2"/>
  <c r="M22" i="2" s="1"/>
  <c r="K21" i="2"/>
  <c r="J21" i="2"/>
  <c r="H21" i="2"/>
  <c r="M21" i="2" s="1"/>
  <c r="K20" i="2"/>
  <c r="J20" i="2"/>
  <c r="H20" i="2"/>
  <c r="M20" i="2" s="1"/>
  <c r="K19" i="2"/>
  <c r="J19" i="2"/>
  <c r="H19" i="2"/>
  <c r="M19" i="2" s="1"/>
  <c r="K18" i="2"/>
  <c r="J18" i="2"/>
  <c r="H18" i="2"/>
  <c r="M18" i="2" s="1"/>
  <c r="K17" i="2"/>
  <c r="J17" i="2"/>
  <c r="H17" i="2"/>
  <c r="M17" i="2" s="1"/>
  <c r="K16" i="2"/>
  <c r="J16" i="2"/>
  <c r="H16" i="2"/>
  <c r="M16" i="2" s="1"/>
  <c r="K15" i="2"/>
  <c r="J15" i="2"/>
  <c r="H15" i="2"/>
  <c r="M15" i="2" s="1"/>
  <c r="K14" i="2"/>
  <c r="J14" i="2"/>
  <c r="H14" i="2"/>
  <c r="M14" i="2" s="1"/>
  <c r="K13" i="2"/>
  <c r="J13" i="2"/>
  <c r="H13" i="2"/>
  <c r="M13" i="2" s="1"/>
  <c r="K12" i="2"/>
  <c r="J12" i="2"/>
  <c r="H12" i="2"/>
  <c r="M12" i="2" s="1"/>
  <c r="K11" i="2"/>
  <c r="J11" i="2"/>
  <c r="H11" i="2"/>
  <c r="M11" i="2" s="1"/>
  <c r="K10" i="2"/>
  <c r="J10" i="2"/>
  <c r="H10" i="2"/>
  <c r="M10" i="2" s="1"/>
  <c r="K9" i="2"/>
  <c r="J9" i="2"/>
  <c r="H9" i="2"/>
  <c r="M9" i="2" s="1"/>
  <c r="I8" i="2"/>
  <c r="I6" i="2" s="1"/>
  <c r="G8" i="2"/>
  <c r="F8" i="2"/>
  <c r="E8" i="2"/>
  <c r="E6" i="2" s="1"/>
  <c r="D8" i="2"/>
  <c r="D6" i="2" s="1"/>
  <c r="F6" i="2" l="1"/>
  <c r="G6" i="2"/>
  <c r="J29" i="2"/>
  <c r="L47" i="2"/>
  <c r="L51" i="2"/>
  <c r="L11" i="2"/>
  <c r="K74" i="2"/>
  <c r="L15" i="2"/>
  <c r="L35" i="2"/>
  <c r="L55" i="2"/>
  <c r="L62" i="2"/>
  <c r="L19" i="2"/>
  <c r="L39" i="2"/>
  <c r="L66" i="2"/>
  <c r="L43" i="2"/>
  <c r="L70" i="2"/>
  <c r="J8" i="2"/>
  <c r="L23" i="2"/>
  <c r="K8" i="2"/>
  <c r="J6" i="2"/>
  <c r="H8" i="2"/>
  <c r="M8" i="2" s="1"/>
  <c r="L12" i="2"/>
  <c r="L16" i="2"/>
  <c r="L20" i="2"/>
  <c r="L24" i="2"/>
  <c r="K29" i="2"/>
  <c r="L32" i="2"/>
  <c r="L36" i="2"/>
  <c r="L40" i="2"/>
  <c r="L44" i="2"/>
  <c r="L48" i="2"/>
  <c r="J50" i="2"/>
  <c r="L52" i="2"/>
  <c r="L56" i="2"/>
  <c r="L59" i="2"/>
  <c r="L63" i="2"/>
  <c r="L67" i="2"/>
  <c r="L71" i="2"/>
  <c r="M74" i="2"/>
  <c r="L75" i="2"/>
  <c r="K6" i="2"/>
  <c r="L9" i="2"/>
  <c r="L13" i="2"/>
  <c r="L17" i="2"/>
  <c r="L21" i="2"/>
  <c r="L25" i="2"/>
  <c r="H29" i="2"/>
  <c r="M29" i="2" s="1"/>
  <c r="L29" i="2"/>
  <c r="L33" i="2"/>
  <c r="L37" i="2"/>
  <c r="L41" i="2"/>
  <c r="L45" i="2"/>
  <c r="K50" i="2"/>
  <c r="L53" i="2"/>
  <c r="L60" i="2"/>
  <c r="L64" i="2"/>
  <c r="L68" i="2"/>
  <c r="L72" i="2"/>
  <c r="L76" i="2"/>
  <c r="L10" i="2"/>
  <c r="L14" i="2"/>
  <c r="L18" i="2"/>
  <c r="L22" i="2"/>
  <c r="L26" i="2"/>
  <c r="L30" i="2"/>
  <c r="L34" i="2"/>
  <c r="L38" i="2"/>
  <c r="L42" i="2"/>
  <c r="L46" i="2"/>
  <c r="H50" i="2"/>
  <c r="M50" i="2" s="1"/>
  <c r="L50" i="2"/>
  <c r="L54" i="2"/>
  <c r="L57" i="2"/>
  <c r="L61" i="2"/>
  <c r="L65" i="2"/>
  <c r="L69" i="2"/>
  <c r="L77" i="2"/>
  <c r="L8" i="2" l="1"/>
  <c r="H6" i="2"/>
  <c r="M6" i="2" l="1"/>
  <c r="L6" i="2"/>
</calcChain>
</file>

<file path=xl/sharedStrings.xml><?xml version="1.0" encoding="utf-8"?>
<sst xmlns="http://schemas.openxmlformats.org/spreadsheetml/2006/main" count="87" uniqueCount="85">
  <si>
    <t>PARTIDA ESPECIFICA</t>
  </si>
  <si>
    <t>Descripción</t>
  </si>
  <si>
    <t>Cantidad</t>
  </si>
  <si>
    <t>%</t>
  </si>
  <si>
    <t>Sueldo tabular personal permanente</t>
  </si>
  <si>
    <t>Primas por años de servicio efectivos prestados</t>
  </si>
  <si>
    <t>Prima vacacional</t>
  </si>
  <si>
    <t>Gratificacion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</si>
  <si>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</si>
  <si>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</si>
  <si>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</si>
  <si>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</si>
  <si>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</si>
  <si>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</si>
  <si>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</si>
  <si>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</si>
  <si>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</si>
  <si>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Estímulo por productividad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</si>
  <si>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</si>
  <si>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</si>
  <si>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</si>
  <si>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</si>
  <si>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</si>
  <si>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</si>
  <si>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</si>
  <si>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</si>
  <si>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Combustibles</t>
  </si>
  <si>
    <t>Servicio de energía eléctrica</t>
  </si>
  <si>
    <t>Servicios de telefonía celular</t>
  </si>
  <si>
    <t>Servicio postal, telégrafo y mensajería</t>
  </si>
  <si>
    <t>Arrendamiento de edificios y locales</t>
  </si>
  <si>
    <t>Servicios de capacitación</t>
  </si>
  <si>
    <t>Servicios de impresión</t>
  </si>
  <si>
    <t>Intereses, comisiones y servicios bancarios</t>
  </si>
  <si>
    <t>Servicio de traslado y custodia de valores</t>
  </si>
  <si>
    <t>Viáticos en el país</t>
  </si>
  <si>
    <t>Hospedaje en el país</t>
  </si>
  <si>
    <t>Peajes</t>
  </si>
  <si>
    <t>Reuniones de trabajo</t>
  </si>
  <si>
    <t>CAPITULO</t>
  </si>
  <si>
    <t>COMPARATIVOS</t>
  </si>
  <si>
    <t>AMPLIACIONES</t>
  </si>
  <si>
    <t>TRANSFERENCIAS</t>
  </si>
  <si>
    <t>MODIFICADO</t>
  </si>
  <si>
    <t>Número</t>
  </si>
  <si>
    <t>TOTALES</t>
  </si>
  <si>
    <t>MATERIALES Y SUMINISTROS</t>
  </si>
  <si>
    <t>SERVICIOS GENERALES</t>
  </si>
  <si>
    <t>Hospedaje y pasajes de invitados</t>
  </si>
  <si>
    <t>Gastos de representación</t>
  </si>
  <si>
    <t>CUADRO COMPARATIVO: PROYECTO DE PRESUPUESTO 2019 Vs. PRESUPUESTO INICIAL AUTORIZADO Y PRESUPUESTO AUTORIZADO MODIFICADO 2018</t>
  </si>
  <si>
    <t>PRESUPUESTO AUTORIZADO EJERCICIO 2018</t>
  </si>
  <si>
    <t>PROYECTO PRESUPUESTAL 2019</t>
  </si>
  <si>
    <t>PRESUPUESTO INICIAL 2018</t>
  </si>
  <si>
    <t>Proyecto 2019 Vs Presupuesto Inicial 2018</t>
  </si>
  <si>
    <t>Proyecto de Presupuesto 2019 Vs Presupuesto Modificado Autorizado 2018</t>
  </si>
  <si>
    <t>Ampliacion</t>
  </si>
  <si>
    <t>Reduccion</t>
  </si>
  <si>
    <t>SERVICIOS PERSONALES</t>
  </si>
  <si>
    <t>Vidrio y productos de vidrio</t>
  </si>
  <si>
    <t>Material eléctrico</t>
  </si>
  <si>
    <t>Otros materiales y artículos de construcción y reparación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</si>
  <si>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</si>
  <si>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</si>
  <si>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</si>
  <si>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computo y tecnologías de la información</t>
  </si>
  <si>
    <t>Refacciones y accesorios menores de sistemas de aire acondicionado, calefacción y refrigeración</t>
  </si>
  <si>
    <t>Refacciones y accesorios menores de equipos de comunicación y telecomunicacion</t>
  </si>
  <si>
    <t>Servicio telefónico tradicional</t>
  </si>
  <si>
    <t>Servicio de acceso a Internet, redes y procesamiento de información</t>
  </si>
  <si>
    <t>Arrendamiento mobiliario y equipo de administración, educacional, recreativo y de bienes informáticos</t>
  </si>
  <si>
    <t>Servicio de apoyo administrativo y fotocopiado</t>
  </si>
  <si>
    <t>Conservación y mantenimiento menor de edificios y locales</t>
  </si>
  <si>
    <t>Instalación, reparación y mantenimiento de mobiliario y equipo de administración</t>
  </si>
  <si>
    <t>Servicios de limpieza</t>
  </si>
  <si>
    <t>Servicios de lavanderia</t>
  </si>
  <si>
    <t>BIENES MUEBLES, INMUEBLES E INTANGIBLES</t>
  </si>
  <si>
    <t>Equipo de computo y de tecnología de la información</t>
  </si>
  <si>
    <t>Adquisición de impresor</t>
  </si>
  <si>
    <t>Equipos y aparatos audiovisuales</t>
  </si>
  <si>
    <t>Sueldo tabular personal eventual</t>
  </si>
  <si>
    <t>Otras prestaciones contractuales</t>
  </si>
  <si>
    <t>Otras prestaciones</t>
  </si>
  <si>
    <t>Servicios médicos</t>
  </si>
  <si>
    <t>Reserva para incremento en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</si>
</sst>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General_)"/>
    <numFmt numFmtId="166" formatCode="_([$€-2]* #,##0.00_);_([$€-2]* \(#,##0.00\);_([$€-2]* &quot;-&quot;??_)"/>
    <numFmt numFmtId="167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Font="1" applyAlignment="1"/>
    <xf numFmtId="0" fontId="2" fillId="2" borderId="2" xfId="0" applyFont="1" applyFill="1" applyBorder="1" applyAlignment="1">
      <alignment vertical="top"/>
    </xf>
    <xf numFmtId="40" fontId="2" fillId="2" borderId="3" xfId="0" applyNumberFormat="1" applyFont="1" applyFill="1" applyBorder="1" applyAlignment="1" applyProtection="1">
      <alignment vertical="top"/>
      <protection locked="0"/>
    </xf>
    <xf numFmtId="164" fontId="0" fillId="0" borderId="4" xfId="0" applyNumberFormat="1" applyFont="1" applyFill="1" applyBorder="1" applyAlignment="1" applyProtection="1">
      <alignment horizontal="left" vertical="top"/>
      <protection locked="0"/>
    </xf>
    <xf numFmtId="40" fontId="0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>
      <alignment vertical="top"/>
    </xf>
    <xf numFmtId="40" fontId="2" fillId="0" borderId="3" xfId="0" applyNumberFormat="1" applyFont="1" applyFill="1" applyBorder="1" applyAlignment="1" applyProtection="1">
      <alignment vertical="top"/>
      <protection locked="0"/>
    </xf>
    <xf numFmtId="164" fontId="0" fillId="0" borderId="5" xfId="0" applyNumberFormat="1" applyFont="1" applyBorder="1" applyAlignment="1" applyProtection="1">
      <alignment horizontal="left" vertical="top" wrapText="1"/>
      <protection locked="0"/>
    </xf>
    <xf numFmtId="4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  <xf numFmtId="0" fontId="5" fillId="0" borderId="16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right" vertical="top"/>
      <protection locked="0"/>
    </xf>
    <xf numFmtId="0" fontId="2" fillId="0" borderId="17" xfId="0" applyFont="1" applyFill="1" applyBorder="1" applyAlignment="1">
      <alignment horizontal="center"/>
    </xf>
    <xf numFmtId="0" fontId="2" fillId="0" borderId="5" xfId="0" applyFont="1" applyFill="1" applyBorder="1" applyAlignment="1"/>
    <xf numFmtId="164" fontId="0" fillId="0" borderId="20" xfId="0" applyNumberFormat="1" applyFont="1" applyBorder="1" applyAlignment="1" applyProtection="1">
      <alignment horizontal="right" vertical="top"/>
      <protection locked="0"/>
    </xf>
    <xf numFmtId="164" fontId="0" fillId="0" borderId="21" xfId="0" applyNumberFormat="1" applyFont="1" applyBorder="1" applyAlignment="1" applyProtection="1">
      <alignment horizontal="left" vertical="top"/>
      <protection locked="0"/>
    </xf>
    <xf numFmtId="167" fontId="7" fillId="0" borderId="9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textRotation="45"/>
    </xf>
    <xf numFmtId="0" fontId="5" fillId="0" borderId="12" xfId="0" applyFont="1" applyFill="1" applyBorder="1" applyAlignment="1">
      <alignment horizontal="center" vertical="center" textRotation="45"/>
    </xf>
    <xf numFmtId="0" fontId="5" fillId="0" borderId="15" xfId="0" applyFont="1" applyFill="1" applyBorder="1" applyAlignment="1">
      <alignment horizontal="center" vertical="center" textRotation="45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7" fontId="6" fillId="3" borderId="9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167" fontId="6" fillId="3" borderId="11" xfId="0" applyNumberFormat="1" applyFont="1" applyFill="1" applyBorder="1" applyAlignment="1">
      <alignment horizontal="center" vertical="center"/>
    </xf>
    <xf numFmtId="167" fontId="6" fillId="4" borderId="7" xfId="0" applyNumberFormat="1" applyFont="1" applyFill="1" applyBorder="1" applyAlignment="1">
      <alignment horizontal="center" vertical="center" wrapText="1"/>
    </xf>
    <xf numFmtId="167" fontId="6" fillId="4" borderId="12" xfId="0" applyNumberFormat="1" applyFont="1" applyFill="1" applyBorder="1" applyAlignment="1">
      <alignment horizontal="center" vertical="center" wrapText="1"/>
    </xf>
    <xf numFmtId="167" fontId="6" fillId="4" borderId="15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0" fillId="0" borderId="22" xfId="0" applyFill="1" applyBorder="1"/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top"/>
      <protection locked="0"/>
    </xf>
    <xf numFmtId="40" fontId="0" fillId="0" borderId="25" xfId="0" applyNumberFormat="1" applyFont="1" applyFill="1" applyBorder="1" applyAlignment="1" applyProtection="1">
      <alignment vertical="top"/>
      <protection locked="0"/>
    </xf>
    <xf numFmtId="0" fontId="2" fillId="2" borderId="17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0" fillId="0" borderId="27" xfId="0" applyFont="1" applyFill="1" applyBorder="1" applyAlignment="1">
      <alignment horizontal="center"/>
    </xf>
    <xf numFmtId="164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>
      <alignment horizontal="center"/>
    </xf>
    <xf numFmtId="40" fontId="0" fillId="0" borderId="29" xfId="0" applyNumberFormat="1" applyFont="1" applyBorder="1" applyAlignment="1" applyProtection="1">
      <alignment vertical="top"/>
      <protection locked="0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79"/>
  <sheetViews>
    <sheetView tabSelected="1" zoomScaleNormal="100" workbookViewId="0">
      <selection activeCell="J3" sqref="J3:K3"/>
    </sheetView>
  </sheetViews>
  <sheetFormatPr baseColWidth="10" defaultRowHeight="15" x14ac:dyDescent="0.25"/>
  <cols>
    <col min="1" max="1" width="7.7109375" customWidth="1"/>
    <col min="2" max="2" width="8" customWidth="1"/>
    <col min="3" max="3" width="37.85546875" customWidth="1"/>
    <col min="4" max="4" width="13.710937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7109375" bestFit="1" customWidth="1"/>
    <col min="9" max="9" width="13.7109375" customWidth="1"/>
    <col min="10" max="10" width="15.140625" customWidth="1"/>
    <col min="11" max="11" width="12.7109375" bestFit="1" customWidth="1"/>
    <col min="12" max="12" width="12.85546875" customWidth="1"/>
    <col min="13" max="13" width="12.7109375" bestFit="1" customWidth="1"/>
    <col min="14" max="14" width="8.42578125" bestFit="1" customWidth="1"/>
  </cols>
  <sheetData>
    <row r="1" spans="1:13" ht="15.75" thickBot="1" x14ac:dyDescent="0.3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customHeight="1" thickBot="1" x14ac:dyDescent="0.3">
      <c r="A2" s="23" t="s">
        <v>39</v>
      </c>
      <c r="B2" s="26" t="s">
        <v>0</v>
      </c>
      <c r="C2" s="27"/>
      <c r="D2" s="30" t="s">
        <v>51</v>
      </c>
      <c r="E2" s="31"/>
      <c r="F2" s="31"/>
      <c r="G2" s="31"/>
      <c r="H2" s="31"/>
      <c r="I2" s="33" t="s">
        <v>52</v>
      </c>
      <c r="J2" s="30" t="s">
        <v>40</v>
      </c>
      <c r="K2" s="31"/>
      <c r="L2" s="31"/>
      <c r="M2" s="32"/>
    </row>
    <row r="3" spans="1:13" ht="52.5" customHeight="1" thickBot="1" x14ac:dyDescent="0.3">
      <c r="A3" s="24"/>
      <c r="B3" s="28"/>
      <c r="C3" s="29"/>
      <c r="D3" s="36" t="s">
        <v>53</v>
      </c>
      <c r="E3" s="36" t="s">
        <v>41</v>
      </c>
      <c r="F3" s="38" t="s">
        <v>42</v>
      </c>
      <c r="G3" s="39"/>
      <c r="H3" s="40" t="s">
        <v>43</v>
      </c>
      <c r="I3" s="34"/>
      <c r="J3" s="20" t="s">
        <v>54</v>
      </c>
      <c r="K3" s="21"/>
      <c r="L3" s="20" t="s">
        <v>55</v>
      </c>
      <c r="M3" s="21"/>
    </row>
    <row r="4" spans="1:13" ht="15.75" thickBot="1" x14ac:dyDescent="0.3">
      <c r="A4" s="25"/>
      <c r="B4" s="11" t="s">
        <v>44</v>
      </c>
      <c r="C4" s="11" t="s">
        <v>1</v>
      </c>
      <c r="D4" s="37"/>
      <c r="E4" s="37"/>
      <c r="F4" s="12" t="s">
        <v>56</v>
      </c>
      <c r="G4" s="13" t="s">
        <v>57</v>
      </c>
      <c r="H4" s="41"/>
      <c r="I4" s="35"/>
      <c r="J4" s="14" t="s">
        <v>2</v>
      </c>
      <c r="K4" s="14" t="s">
        <v>3</v>
      </c>
      <c r="L4" s="14" t="s">
        <v>2</v>
      </c>
      <c r="M4" s="14" t="s">
        <v>3</v>
      </c>
    </row>
    <row r="5" spans="1:13" x14ac:dyDescent="0.25">
      <c r="A5" s="42"/>
      <c r="B5" s="43"/>
      <c r="C5" s="44"/>
      <c r="D5" s="9"/>
      <c r="E5" s="45"/>
      <c r="F5" s="45"/>
      <c r="G5" s="45"/>
      <c r="H5" s="45"/>
      <c r="I5" s="45"/>
      <c r="J5" s="45"/>
      <c r="K5" s="45"/>
      <c r="L5" s="45"/>
      <c r="M5" s="45"/>
    </row>
    <row r="6" spans="1:13" x14ac:dyDescent="0.25">
      <c r="A6" s="46" t="s">
        <v>45</v>
      </c>
      <c r="B6" s="47"/>
      <c r="C6" s="2"/>
      <c r="D6" s="3">
        <f t="shared" ref="D6:I6" si="0">SUM(D8,D29,D50,D74)</f>
        <v>41057481</v>
      </c>
      <c r="E6" s="3">
        <f t="shared" si="0"/>
        <v>856023.42</v>
      </c>
      <c r="F6" s="3">
        <f t="shared" si="0"/>
        <v>1064000</v>
      </c>
      <c r="G6" s="3">
        <f t="shared" si="0"/>
        <v>1064000</v>
      </c>
      <c r="H6" s="3">
        <f t="shared" si="0"/>
        <v>41913504.420000002</v>
      </c>
      <c r="I6" s="3">
        <f t="shared" si="0"/>
        <v>42804811.840000004</v>
      </c>
      <c r="J6" s="3">
        <f t="shared" ref="J6:J8" si="1">I6-D6</f>
        <v>1747330.8400000036</v>
      </c>
      <c r="K6" s="3">
        <f t="shared" ref="K6:K8" si="2">(I6*100/D6)-100</f>
        <v>4.2558159863728662</v>
      </c>
      <c r="L6" s="3">
        <f t="shared" ref="L6:L8" si="3">I6-H6</f>
        <v>891307.42000000179</v>
      </c>
      <c r="M6" s="3">
        <f t="shared" ref="M6:M8" si="4">(I6*100/H6)-100</f>
        <v>2.1265399596954069</v>
      </c>
    </row>
    <row r="7" spans="1:13" x14ac:dyDescent="0.25">
      <c r="A7" s="48"/>
      <c r="B7" s="49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16">
        <v>10000</v>
      </c>
      <c r="B8" s="17" t="s">
        <v>58</v>
      </c>
      <c r="C8" s="6"/>
      <c r="D8" s="7">
        <f t="shared" ref="D8:I8" si="5">SUM(D9:D27)</f>
        <v>34786856.079999998</v>
      </c>
      <c r="E8" s="7">
        <f t="shared" si="5"/>
        <v>48945.42</v>
      </c>
      <c r="F8" s="7">
        <f t="shared" si="5"/>
        <v>0</v>
      </c>
      <c r="G8" s="7">
        <f t="shared" si="5"/>
        <v>0</v>
      </c>
      <c r="H8" s="7">
        <f t="shared" si="5"/>
        <v>34835801.5</v>
      </c>
      <c r="I8" s="7">
        <f t="shared" si="5"/>
        <v>36918619.719999999</v>
      </c>
      <c r="J8" s="7">
        <f t="shared" si="1"/>
        <v>2131763.6400000006</v>
      </c>
      <c r="K8" s="7">
        <f t="shared" si="2"/>
        <v>6.1280721520149513</v>
      </c>
      <c r="L8" s="7">
        <f t="shared" si="3"/>
        <v>2082818.2199999988</v>
      </c>
      <c r="M8" s="7">
        <f t="shared" si="4"/>
        <v>5.9789588019095845</v>
      </c>
    </row>
    <row r="9" spans="1:13" x14ac:dyDescent="0.25">
      <c r="A9" s="50"/>
      <c r="B9" s="15">
        <v>11301</v>
      </c>
      <c r="C9" s="8" t="s">
        <v>4</v>
      </c>
      <c r="D9" s="9">
        <v>5521260.1399999997</v>
      </c>
      <c r="E9" s="9">
        <v>19594.48</v>
      </c>
      <c r="F9" s="9"/>
      <c r="G9" s="9"/>
      <c r="H9" s="9">
        <f>(D9+E9+F9)-G9</f>
        <v>5540854.6200000001</v>
      </c>
      <c r="I9" s="9">
        <v>5467608.29</v>
      </c>
      <c r="J9" s="9">
        <f>I9-D9</f>
        <v>-53651.849999999627</v>
      </c>
      <c r="K9" s="9">
        <f>(I9*100/D9)-100</f>
        <v>-0.97173197131768063</v>
      </c>
      <c r="L9" s="9">
        <f>I9-H9</f>
        <v>-73246.330000000075</v>
      </c>
      <c r="M9" s="9">
        <f>(I9*100/H9)-100</f>
        <v>-1.321931994671246</v>
      </c>
    </row>
    <row r="10" spans="1:13" x14ac:dyDescent="0.25">
      <c r="A10" s="50"/>
      <c r="B10" s="15">
        <v>12201</v>
      </c>
      <c r="C10" s="8" t="s">
        <v>80</v>
      </c>
      <c r="D10" s="9"/>
      <c r="E10" s="9"/>
      <c r="F10" s="9"/>
      <c r="G10" s="9"/>
      <c r="H10" s="9">
        <f t="shared" ref="H10:H72" si="6">(D10+E10+F10)-G10</f>
        <v>0</v>
      </c>
      <c r="I10" s="9">
        <v>290238.48</v>
      </c>
      <c r="J10" s="9">
        <f t="shared" ref="J10:J72" si="7">I10-D10</f>
        <v>290238.48</v>
      </c>
      <c r="K10" s="9" t="e">
        <f t="shared" ref="K10:K72" si="8">(I10*100/D10)-100</f>
        <v>#DIV/0!</v>
      </c>
      <c r="L10" s="9">
        <f t="shared" ref="L10:L72" si="9">I10-H10</f>
        <v>290238.48</v>
      </c>
      <c r="M10" s="9" t="e">
        <f t="shared" ref="M10:M72" si="10">(I10*100/H10)-100</f>
        <v>#DIV/0!</v>
      </c>
    </row>
    <row r="11" spans="1:13" ht="30" x14ac:dyDescent="0.25">
      <c r="A11" s="50"/>
      <c r="B11" s="15">
        <v>13101</v>
      </c>
      <c r="C11" s="8" t="s">
        <v>5</v>
      </c>
      <c r="D11" s="9">
        <v>58662.8</v>
      </c>
      <c r="E11" s="9"/>
      <c r="F11" s="9"/>
      <c r="G11" s="9"/>
      <c r="H11" s="9">
        <f t="shared" si="6"/>
        <v>58662.8</v>
      </c>
      <c r="I11" s="9">
        <v>58662.8</v>
      </c>
      <c r="J11" s="9">
        <f t="shared" si="7"/>
        <v>0</v>
      </c>
      <c r="K11" s="9">
        <f t="shared" si="8"/>
        <v>0</v>
      </c>
      <c r="L11" s="9">
        <f t="shared" si="9"/>
        <v>0</v>
      </c>
      <c r="M11" s="9">
        <f t="shared" si="10"/>
        <v>0</v>
      </c>
    </row>
    <row r="12" spans="1:13" x14ac:dyDescent="0.25">
      <c r="A12" s="50"/>
      <c r="B12" s="15">
        <v>13202</v>
      </c>
      <c r="C12" s="8" t="s">
        <v>6</v>
      </c>
      <c r="D12" s="9">
        <v>698754.17</v>
      </c>
      <c r="E12" s="9">
        <v>2550.54</v>
      </c>
      <c r="F12" s="9"/>
      <c r="G12" s="9"/>
      <c r="H12" s="9">
        <f t="shared" si="6"/>
        <v>701304.71000000008</v>
      </c>
      <c r="I12" s="9">
        <v>729876.1</v>
      </c>
      <c r="J12" s="9">
        <f t="shared" si="7"/>
        <v>31121.929999999935</v>
      </c>
      <c r="K12" s="9">
        <f t="shared" si="8"/>
        <v>4.4539168903993698</v>
      </c>
      <c r="L12" s="9">
        <f t="shared" si="9"/>
        <v>28571.389999999898</v>
      </c>
      <c r="M12" s="9">
        <f t="shared" si="10"/>
        <v>4.0740336679044873</v>
      </c>
    </row>
    <row r="13" spans="1:13" x14ac:dyDescent="0.25">
      <c r="A13" s="50"/>
      <c r="B13" s="15">
        <v>13203</v>
      </c>
      <c r="C13" s="8" t="s">
        <v>7</v>
      </c>
      <c r="D13" s="9">
        <v>2115086.59</v>
      </c>
      <c r="E13" s="9">
        <v>6482.07</v>
      </c>
      <c r="F13" s="9"/>
      <c r="G13" s="9"/>
      <c r="H13" s="9">
        <f t="shared" si="6"/>
        <v>2121568.6599999997</v>
      </c>
      <c r="I13" s="9">
        <v>2189742.6</v>
      </c>
      <c r="J13" s="9">
        <f t="shared" si="7"/>
        <v>74656.010000000242</v>
      </c>
      <c r="K13" s="9">
        <f t="shared" si="8"/>
        <v>3.5296904794805641</v>
      </c>
      <c r="L13" s="9">
        <f t="shared" si="9"/>
        <v>68173.94000000041</v>
      </c>
      <c r="M13" s="9">
        <f t="shared" si="10"/>
        <v>3.2133742020868823</v>
      </c>
    </row>
    <row r="14" spans="1:13" x14ac:dyDescent="0.25">
      <c r="A14" s="50"/>
      <c r="B14" s="15">
        <v>13401</v>
      </c>
      <c r="C14" s="8" t="s">
        <v>8</v>
      </c>
      <c r="D14" s="9">
        <v>5331660</v>
      </c>
      <c r="E14" s="9"/>
      <c r="F14" s="9"/>
      <c r="G14" s="9"/>
      <c r="H14" s="9">
        <f t="shared" si="6"/>
        <v>5331660</v>
      </c>
      <c r="I14" s="9">
        <v>5252211.0599999996</v>
      </c>
      <c r="J14" s="9">
        <f t="shared" si="7"/>
        <v>-79448.94000000041</v>
      </c>
      <c r="K14" s="9">
        <f t="shared" si="8"/>
        <v>-1.4901351549048627</v>
      </c>
      <c r="L14" s="9">
        <f t="shared" si="9"/>
        <v>-79448.94000000041</v>
      </c>
      <c r="M14" s="9">
        <f t="shared" si="10"/>
        <v>-1.4901351549048627</v>
      </c>
    </row>
    <row r="15" spans="1:13" ht="30" x14ac:dyDescent="0.25">
      <c r="A15" s="50"/>
      <c r="B15" s="15">
        <v>14101</v>
      </c>
      <c r="C15" s="8" t="s">
        <v>9</v>
      </c>
      <c r="D15" s="9">
        <v>736767.13</v>
      </c>
      <c r="E15" s="9">
        <v>3877.22</v>
      </c>
      <c r="F15" s="9"/>
      <c r="G15" s="9"/>
      <c r="H15" s="9">
        <f t="shared" si="6"/>
        <v>740644.35</v>
      </c>
      <c r="I15" s="9">
        <v>805770.31</v>
      </c>
      <c r="J15" s="9">
        <f t="shared" si="7"/>
        <v>69003.180000000051</v>
      </c>
      <c r="K15" s="9">
        <f t="shared" si="8"/>
        <v>9.3656702627328059</v>
      </c>
      <c r="L15" s="9">
        <f t="shared" si="9"/>
        <v>65125.960000000079</v>
      </c>
      <c r="M15" s="9">
        <f t="shared" si="10"/>
        <v>8.7931488304744363</v>
      </c>
    </row>
    <row r="16" spans="1:13" ht="30" x14ac:dyDescent="0.25">
      <c r="A16" s="50"/>
      <c r="B16" s="15">
        <v>14102</v>
      </c>
      <c r="C16" s="8" t="s">
        <v>10</v>
      </c>
      <c r="D16" s="9">
        <v>653432.23</v>
      </c>
      <c r="E16" s="9">
        <v>6111.46</v>
      </c>
      <c r="F16" s="9"/>
      <c r="G16" s="9"/>
      <c r="H16" s="9">
        <f t="shared" si="6"/>
        <v>659543.68999999994</v>
      </c>
      <c r="I16" s="9">
        <v>803620.48</v>
      </c>
      <c r="J16" s="9">
        <f t="shared" si="7"/>
        <v>150188.25</v>
      </c>
      <c r="K16" s="9">
        <f t="shared" si="8"/>
        <v>22.984518226167083</v>
      </c>
      <c r="L16" s="9">
        <f t="shared" si="9"/>
        <v>144076.79000000004</v>
      </c>
      <c r="M16" s="9">
        <f t="shared" si="10"/>
        <v>21.844919780826061</v>
      </c>
    </row>
    <row r="17" spans="1:13" x14ac:dyDescent="0.25">
      <c r="A17" s="50"/>
      <c r="B17" s="15">
        <v>15401</v>
      </c>
      <c r="C17" s="8" t="s">
        <v>11</v>
      </c>
      <c r="D17" s="9">
        <v>570951.19999999995</v>
      </c>
      <c r="E17" s="9">
        <v>4418.09</v>
      </c>
      <c r="F17" s="9"/>
      <c r="G17" s="9"/>
      <c r="H17" s="9">
        <f t="shared" si="6"/>
        <v>575369.28999999992</v>
      </c>
      <c r="I17" s="9">
        <v>637583.71</v>
      </c>
      <c r="J17" s="9">
        <f t="shared" si="7"/>
        <v>66632.510000000009</v>
      </c>
      <c r="K17" s="9">
        <f t="shared" si="8"/>
        <v>11.670438734518825</v>
      </c>
      <c r="L17" s="9">
        <f t="shared" si="9"/>
        <v>62214.420000000042</v>
      </c>
      <c r="M17" s="9">
        <f t="shared" si="10"/>
        <v>10.812954580874504</v>
      </c>
    </row>
    <row r="18" spans="1:13" x14ac:dyDescent="0.25">
      <c r="A18" s="50"/>
      <c r="B18" s="15">
        <v>15402</v>
      </c>
      <c r="C18" s="8" t="s">
        <v>12</v>
      </c>
      <c r="D18" s="9">
        <v>312503.07</v>
      </c>
      <c r="E18" s="9">
        <v>2155.39</v>
      </c>
      <c r="F18" s="9"/>
      <c r="G18" s="9"/>
      <c r="H18" s="9">
        <f t="shared" si="6"/>
        <v>314658.46000000002</v>
      </c>
      <c r="I18" s="9">
        <v>350201.77</v>
      </c>
      <c r="J18" s="9">
        <f t="shared" si="7"/>
        <v>37698.700000000012</v>
      </c>
      <c r="K18" s="9">
        <f t="shared" si="8"/>
        <v>12.063465488515035</v>
      </c>
      <c r="L18" s="9">
        <f t="shared" si="9"/>
        <v>35543.31</v>
      </c>
      <c r="M18" s="9">
        <f t="shared" si="10"/>
        <v>11.295838033402944</v>
      </c>
    </row>
    <row r="19" spans="1:13" x14ac:dyDescent="0.25">
      <c r="A19" s="50"/>
      <c r="B19" s="15">
        <v>15403</v>
      </c>
      <c r="C19" s="8" t="s">
        <v>13</v>
      </c>
      <c r="D19" s="9">
        <v>1159934.23</v>
      </c>
      <c r="E19" s="9"/>
      <c r="F19" s="9"/>
      <c r="G19" s="9"/>
      <c r="H19" s="9">
        <f t="shared" si="6"/>
        <v>1159934.23</v>
      </c>
      <c r="I19" s="9">
        <v>1304926.1100000001</v>
      </c>
      <c r="J19" s="9">
        <f t="shared" si="7"/>
        <v>144991.88000000012</v>
      </c>
      <c r="K19" s="9">
        <f t="shared" si="8"/>
        <v>12.5000087289432</v>
      </c>
      <c r="L19" s="9">
        <f t="shared" si="9"/>
        <v>144991.88000000012</v>
      </c>
      <c r="M19" s="9">
        <f t="shared" si="10"/>
        <v>12.5000087289432</v>
      </c>
    </row>
    <row r="20" spans="1:13" x14ac:dyDescent="0.25">
      <c r="A20" s="50"/>
      <c r="B20" s="15">
        <v>15404</v>
      </c>
      <c r="C20" s="8" t="s">
        <v>14</v>
      </c>
      <c r="D20" s="9">
        <v>263955.71999999997</v>
      </c>
      <c r="E20" s="9">
        <v>1769.29</v>
      </c>
      <c r="F20" s="9"/>
      <c r="G20" s="9"/>
      <c r="H20" s="9">
        <f t="shared" si="6"/>
        <v>265725.00999999995</v>
      </c>
      <c r="I20" s="9">
        <v>300654.53999999998</v>
      </c>
      <c r="J20" s="9">
        <f t="shared" si="7"/>
        <v>36698.820000000007</v>
      </c>
      <c r="K20" s="9">
        <f t="shared" si="8"/>
        <v>13.90340016120885</v>
      </c>
      <c r="L20" s="9">
        <f t="shared" si="9"/>
        <v>34929.530000000028</v>
      </c>
      <c r="M20" s="9">
        <f t="shared" si="10"/>
        <v>13.144991508326598</v>
      </c>
    </row>
    <row r="21" spans="1:13" x14ac:dyDescent="0.25">
      <c r="A21" s="50"/>
      <c r="B21" s="15">
        <v>15405</v>
      </c>
      <c r="C21" s="8" t="s">
        <v>15</v>
      </c>
      <c r="D21" s="9">
        <v>120893.5</v>
      </c>
      <c r="E21" s="9"/>
      <c r="F21" s="9"/>
      <c r="G21" s="9"/>
      <c r="H21" s="9">
        <f t="shared" si="6"/>
        <v>120893.5</v>
      </c>
      <c r="I21" s="9">
        <v>129528.75</v>
      </c>
      <c r="J21" s="9">
        <f t="shared" si="7"/>
        <v>8635.25</v>
      </c>
      <c r="K21" s="9">
        <f t="shared" si="8"/>
        <v>7.1428571428571388</v>
      </c>
      <c r="L21" s="9">
        <f t="shared" si="9"/>
        <v>8635.25</v>
      </c>
      <c r="M21" s="9">
        <f t="shared" si="10"/>
        <v>7.1428571428571388</v>
      </c>
    </row>
    <row r="22" spans="1:13" x14ac:dyDescent="0.25">
      <c r="A22" s="50"/>
      <c r="B22" s="15">
        <v>15406</v>
      </c>
      <c r="C22" s="8" t="s">
        <v>16</v>
      </c>
      <c r="D22" s="9">
        <v>211805.34</v>
      </c>
      <c r="E22" s="9">
        <v>1986.88</v>
      </c>
      <c r="F22" s="9"/>
      <c r="G22" s="9"/>
      <c r="H22" s="9">
        <f t="shared" si="6"/>
        <v>213792.22</v>
      </c>
      <c r="I22" s="9">
        <v>249740.29</v>
      </c>
      <c r="J22" s="9">
        <f t="shared" si="7"/>
        <v>37934.950000000012</v>
      </c>
      <c r="K22" s="9">
        <f t="shared" si="8"/>
        <v>17.910289702799759</v>
      </c>
      <c r="L22" s="9">
        <f t="shared" si="9"/>
        <v>35948.070000000007</v>
      </c>
      <c r="M22" s="9">
        <f t="shared" si="10"/>
        <v>16.814489320518774</v>
      </c>
    </row>
    <row r="23" spans="1:13" x14ac:dyDescent="0.25">
      <c r="A23" s="50"/>
      <c r="B23" s="15">
        <v>15412</v>
      </c>
      <c r="C23" s="8" t="s">
        <v>81</v>
      </c>
      <c r="D23" s="9"/>
      <c r="E23" s="9"/>
      <c r="F23" s="9"/>
      <c r="G23" s="9"/>
      <c r="H23" s="9">
        <f t="shared" si="6"/>
        <v>0</v>
      </c>
      <c r="I23" s="9">
        <v>26755.56</v>
      </c>
      <c r="J23" s="9">
        <f t="shared" si="7"/>
        <v>26755.56</v>
      </c>
      <c r="K23" s="9" t="e">
        <f t="shared" si="8"/>
        <v>#DIV/0!</v>
      </c>
      <c r="L23" s="9">
        <f t="shared" si="9"/>
        <v>26755.56</v>
      </c>
      <c r="M23" s="9" t="e">
        <f t="shared" si="10"/>
        <v>#DIV/0!</v>
      </c>
    </row>
    <row r="24" spans="1:13" hidden="1" x14ac:dyDescent="0.25">
      <c r="A24" s="50"/>
      <c r="B24" s="15">
        <v>15901</v>
      </c>
      <c r="C24" s="8" t="s">
        <v>82</v>
      </c>
      <c r="D24" s="9"/>
      <c r="E24" s="9"/>
      <c r="F24" s="9"/>
      <c r="G24" s="9"/>
      <c r="H24" s="9">
        <f t="shared" si="6"/>
        <v>0</v>
      </c>
      <c r="I24" s="9">
        <v>0</v>
      </c>
      <c r="J24" s="9">
        <f t="shared" si="7"/>
        <v>0</v>
      </c>
      <c r="K24" s="9" t="e">
        <f t="shared" si="8"/>
        <v>#DIV/0!</v>
      </c>
      <c r="L24" s="9">
        <f t="shared" si="9"/>
        <v>0</v>
      </c>
      <c r="M24" s="9" t="e">
        <f t="shared" si="10"/>
        <v>#DIV/0!</v>
      </c>
    </row>
    <row r="25" spans="1:13" x14ac:dyDescent="0.25">
      <c r="A25" s="50"/>
      <c r="B25" s="15">
        <v>15914</v>
      </c>
      <c r="C25" s="8" t="s">
        <v>83</v>
      </c>
      <c r="D25" s="9"/>
      <c r="E25" s="9"/>
      <c r="F25" s="9"/>
      <c r="G25" s="9"/>
      <c r="H25" s="9">
        <f t="shared" si="6"/>
        <v>0</v>
      </c>
      <c r="I25" s="9">
        <v>60000</v>
      </c>
      <c r="J25" s="9">
        <f t="shared" si="7"/>
        <v>60000</v>
      </c>
      <c r="K25" s="9" t="e">
        <f t="shared" si="8"/>
        <v>#DIV/0!</v>
      </c>
      <c r="L25" s="9">
        <f t="shared" si="9"/>
        <v>60000</v>
      </c>
      <c r="M25" s="9" t="e">
        <f t="shared" si="10"/>
        <v>#DIV/0!</v>
      </c>
    </row>
    <row r="26" spans="1:13" ht="30" x14ac:dyDescent="0.25">
      <c r="A26" s="50"/>
      <c r="B26" s="15">
        <v>16101</v>
      </c>
      <c r="C26" s="8" t="s">
        <v>84</v>
      </c>
      <c r="D26" s="9"/>
      <c r="E26" s="9"/>
      <c r="F26" s="9"/>
      <c r="G26" s="9"/>
      <c r="H26" s="9">
        <f t="shared" si="6"/>
        <v>0</v>
      </c>
      <c r="I26" s="9">
        <v>376882.09</v>
      </c>
      <c r="J26" s="9">
        <f t="shared" si="7"/>
        <v>376882.09</v>
      </c>
      <c r="K26" s="9" t="e">
        <f t="shared" si="8"/>
        <v>#DIV/0!</v>
      </c>
      <c r="L26" s="9">
        <f t="shared" si="9"/>
        <v>376882.09</v>
      </c>
      <c r="M26" s="9" t="e">
        <f t="shared" si="10"/>
        <v>#DIV/0!</v>
      </c>
    </row>
    <row r="27" spans="1:13" x14ac:dyDescent="0.25">
      <c r="A27" s="50"/>
      <c r="B27" s="15">
        <v>17101</v>
      </c>
      <c r="C27" s="8" t="s">
        <v>17</v>
      </c>
      <c r="D27" s="9">
        <v>17031189.960000001</v>
      </c>
      <c r="E27" s="9"/>
      <c r="F27" s="9"/>
      <c r="G27" s="9"/>
      <c r="H27" s="9">
        <f t="shared" si="6"/>
        <v>17031189.960000001</v>
      </c>
      <c r="I27" s="9">
        <v>17884616.780000001</v>
      </c>
      <c r="J27" s="9">
        <f t="shared" si="7"/>
        <v>853426.8200000003</v>
      </c>
      <c r="K27" s="9">
        <f t="shared" si="8"/>
        <v>5.0109641311287447</v>
      </c>
      <c r="L27" s="9">
        <f t="shared" si="9"/>
        <v>853426.8200000003</v>
      </c>
      <c r="M27" s="9">
        <f t="shared" si="10"/>
        <v>5.0109641311287447</v>
      </c>
    </row>
    <row r="28" spans="1:13" x14ac:dyDescent="0.25">
      <c r="A28" s="50"/>
      <c r="B28" s="15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16">
        <v>20000</v>
      </c>
      <c r="B29" s="17" t="s">
        <v>46</v>
      </c>
      <c r="C29" s="6"/>
      <c r="D29" s="7">
        <f t="shared" ref="D29:I29" si="11">SUM(D30:D48)</f>
        <v>1954936.0100000002</v>
      </c>
      <c r="E29" s="7">
        <f t="shared" si="11"/>
        <v>0</v>
      </c>
      <c r="F29" s="7">
        <f t="shared" si="11"/>
        <v>0</v>
      </c>
      <c r="G29" s="7">
        <f t="shared" si="11"/>
        <v>658000</v>
      </c>
      <c r="H29" s="7">
        <f t="shared" si="11"/>
        <v>1296936.01</v>
      </c>
      <c r="I29" s="7">
        <f t="shared" si="11"/>
        <v>354104.99000000005</v>
      </c>
      <c r="J29" s="9">
        <f t="shared" si="7"/>
        <v>-1600831.0200000003</v>
      </c>
      <c r="K29" s="9">
        <f t="shared" si="8"/>
        <v>-81.886619910387751</v>
      </c>
      <c r="L29" s="9">
        <f t="shared" si="9"/>
        <v>-942831.02</v>
      </c>
      <c r="M29" s="9">
        <f t="shared" si="10"/>
        <v>-72.696803291012017</v>
      </c>
    </row>
    <row r="30" spans="1:13" x14ac:dyDescent="0.25">
      <c r="A30" s="50"/>
      <c r="B30" s="15">
        <v>21101</v>
      </c>
      <c r="C30" s="8" t="s">
        <v>18</v>
      </c>
      <c r="D30" s="9">
        <v>550397.28</v>
      </c>
      <c r="E30" s="9"/>
      <c r="F30" s="9"/>
      <c r="G30" s="9">
        <v>308000</v>
      </c>
      <c r="H30" s="9">
        <f t="shared" si="6"/>
        <v>242397.28000000003</v>
      </c>
      <c r="I30" s="9">
        <v>43850.82</v>
      </c>
      <c r="J30" s="9">
        <f t="shared" si="7"/>
        <v>-506546.46</v>
      </c>
      <c r="K30" s="9">
        <f t="shared" si="8"/>
        <v>-92.032878505504243</v>
      </c>
      <c r="L30" s="9">
        <f t="shared" si="9"/>
        <v>-198546.46000000002</v>
      </c>
      <c r="M30" s="9">
        <f t="shared" si="10"/>
        <v>-81.90952472734017</v>
      </c>
    </row>
    <row r="31" spans="1:13" x14ac:dyDescent="0.25">
      <c r="A31" s="50"/>
      <c r="B31" s="51">
        <v>21102</v>
      </c>
      <c r="C31" s="8"/>
      <c r="D31" s="9"/>
      <c r="E31" s="9"/>
      <c r="F31" s="9"/>
      <c r="G31" s="9"/>
      <c r="H31" s="9">
        <f t="shared" si="6"/>
        <v>0</v>
      </c>
      <c r="I31" s="9"/>
      <c r="J31" s="9">
        <f t="shared" si="7"/>
        <v>0</v>
      </c>
      <c r="K31" s="9" t="e">
        <f t="shared" si="8"/>
        <v>#DIV/0!</v>
      </c>
      <c r="L31" s="9">
        <f t="shared" si="9"/>
        <v>0</v>
      </c>
      <c r="M31" s="9" t="e">
        <f t="shared" si="10"/>
        <v>#DIV/0!</v>
      </c>
    </row>
    <row r="32" spans="1:13" ht="30" x14ac:dyDescent="0.25">
      <c r="A32" s="50"/>
      <c r="B32" s="15">
        <v>21201</v>
      </c>
      <c r="C32" s="8" t="s">
        <v>19</v>
      </c>
      <c r="D32" s="9">
        <v>1580.28</v>
      </c>
      <c r="E32" s="9"/>
      <c r="F32" s="9"/>
      <c r="G32" s="9"/>
      <c r="H32" s="9">
        <f t="shared" si="6"/>
        <v>1580.28</v>
      </c>
      <c r="I32" s="9">
        <v>1896.34</v>
      </c>
      <c r="J32" s="9">
        <f t="shared" si="7"/>
        <v>316.05999999999995</v>
      </c>
      <c r="K32" s="9">
        <f t="shared" si="8"/>
        <v>20.000253119700304</v>
      </c>
      <c r="L32" s="9">
        <f t="shared" si="9"/>
        <v>316.05999999999995</v>
      </c>
      <c r="M32" s="9">
        <f t="shared" si="10"/>
        <v>20.000253119700304</v>
      </c>
    </row>
    <row r="33" spans="1:13" ht="45" x14ac:dyDescent="0.25">
      <c r="A33" s="50"/>
      <c r="B33" s="15">
        <v>21401</v>
      </c>
      <c r="C33" s="8" t="s">
        <v>20</v>
      </c>
      <c r="D33" s="9">
        <v>321551.40000000002</v>
      </c>
      <c r="E33" s="9"/>
      <c r="F33" s="9"/>
      <c r="G33" s="9">
        <v>200000</v>
      </c>
      <c r="H33" s="9">
        <f t="shared" si="6"/>
        <v>121551.40000000002</v>
      </c>
      <c r="I33" s="9">
        <v>13717.89</v>
      </c>
      <c r="J33" s="9">
        <f t="shared" si="7"/>
        <v>-307833.51</v>
      </c>
      <c r="K33" s="9">
        <f t="shared" si="8"/>
        <v>-95.733842241084943</v>
      </c>
      <c r="L33" s="9">
        <f t="shared" si="9"/>
        <v>-107833.51000000002</v>
      </c>
      <c r="M33" s="9">
        <f t="shared" si="10"/>
        <v>-88.714329904879747</v>
      </c>
    </row>
    <row r="34" spans="1:13" x14ac:dyDescent="0.25">
      <c r="A34" s="50"/>
      <c r="B34" s="15">
        <v>21501</v>
      </c>
      <c r="C34" s="8" t="s">
        <v>21</v>
      </c>
      <c r="D34" s="9">
        <v>219128.76</v>
      </c>
      <c r="E34" s="9"/>
      <c r="F34" s="9"/>
      <c r="G34" s="9"/>
      <c r="H34" s="9">
        <f t="shared" si="6"/>
        <v>219128.76</v>
      </c>
      <c r="I34" s="9">
        <v>0</v>
      </c>
      <c r="J34" s="9">
        <f t="shared" si="7"/>
        <v>-219128.76</v>
      </c>
      <c r="K34" s="9">
        <f t="shared" si="8"/>
        <v>-100</v>
      </c>
      <c r="L34" s="9">
        <f t="shared" si="9"/>
        <v>-219128.76</v>
      </c>
      <c r="M34" s="9">
        <f t="shared" si="10"/>
        <v>-100</v>
      </c>
    </row>
    <row r="35" spans="1:13" x14ac:dyDescent="0.25">
      <c r="A35" s="50"/>
      <c r="B35" s="15">
        <v>21601</v>
      </c>
      <c r="C35" s="8" t="s">
        <v>22</v>
      </c>
      <c r="D35" s="9">
        <v>109478.2</v>
      </c>
      <c r="E35" s="9"/>
      <c r="F35" s="9"/>
      <c r="G35" s="9"/>
      <c r="H35" s="9">
        <f t="shared" si="6"/>
        <v>109478.2</v>
      </c>
      <c r="I35" s="9">
        <v>13556.45</v>
      </c>
      <c r="J35" s="9">
        <f t="shared" si="7"/>
        <v>-95921.75</v>
      </c>
      <c r="K35" s="9">
        <f t="shared" si="8"/>
        <v>-87.617215116799514</v>
      </c>
      <c r="L35" s="9">
        <f t="shared" si="9"/>
        <v>-95921.75</v>
      </c>
      <c r="M35" s="9">
        <f t="shared" si="10"/>
        <v>-87.617215116799514</v>
      </c>
    </row>
    <row r="36" spans="1:13" x14ac:dyDescent="0.25">
      <c r="A36" s="50"/>
      <c r="B36" s="15">
        <v>22104</v>
      </c>
      <c r="C36" s="8" t="s">
        <v>23</v>
      </c>
      <c r="D36" s="9">
        <v>13937.28</v>
      </c>
      <c r="E36" s="9"/>
      <c r="F36" s="9"/>
      <c r="G36" s="9"/>
      <c r="H36" s="9">
        <f t="shared" si="6"/>
        <v>13937.28</v>
      </c>
      <c r="I36" s="9">
        <v>16724.740000000002</v>
      </c>
      <c r="J36" s="9">
        <f t="shared" si="7"/>
        <v>2787.4600000000009</v>
      </c>
      <c r="K36" s="9">
        <f t="shared" si="8"/>
        <v>20.000028700004606</v>
      </c>
      <c r="L36" s="9">
        <f t="shared" si="9"/>
        <v>2787.4600000000009</v>
      </c>
      <c r="M36" s="9">
        <f t="shared" si="10"/>
        <v>20.000028700004606</v>
      </c>
    </row>
    <row r="37" spans="1:13" x14ac:dyDescent="0.25">
      <c r="A37" s="50"/>
      <c r="B37" s="15">
        <v>22105</v>
      </c>
      <c r="C37" s="8" t="s">
        <v>24</v>
      </c>
      <c r="D37" s="9">
        <v>93266.04</v>
      </c>
      <c r="E37" s="9"/>
      <c r="F37" s="9"/>
      <c r="G37" s="9"/>
      <c r="H37" s="9">
        <f t="shared" si="6"/>
        <v>93266.04</v>
      </c>
      <c r="I37" s="9">
        <v>108662.26</v>
      </c>
      <c r="J37" s="9">
        <f t="shared" si="7"/>
        <v>15396.220000000001</v>
      </c>
      <c r="K37" s="9">
        <f t="shared" si="8"/>
        <v>16.50785216140838</v>
      </c>
      <c r="L37" s="9">
        <f t="shared" si="9"/>
        <v>15396.220000000001</v>
      </c>
      <c r="M37" s="9">
        <f t="shared" si="10"/>
        <v>16.50785216140838</v>
      </c>
    </row>
    <row r="38" spans="1:13" x14ac:dyDescent="0.25">
      <c r="A38" s="50"/>
      <c r="B38" s="15">
        <v>22106</v>
      </c>
      <c r="C38" s="8" t="s">
        <v>25</v>
      </c>
      <c r="D38" s="9">
        <v>60279.72</v>
      </c>
      <c r="E38" s="9"/>
      <c r="F38" s="9"/>
      <c r="G38" s="9"/>
      <c r="H38" s="9">
        <f t="shared" si="6"/>
        <v>60279.72</v>
      </c>
      <c r="I38" s="9">
        <v>63019.58</v>
      </c>
      <c r="J38" s="9">
        <f t="shared" si="7"/>
        <v>2739.8600000000006</v>
      </c>
      <c r="K38" s="9">
        <f t="shared" si="8"/>
        <v>4.5452434085626123</v>
      </c>
      <c r="L38" s="9">
        <f t="shared" si="9"/>
        <v>2739.8600000000006</v>
      </c>
      <c r="M38" s="9">
        <f t="shared" si="10"/>
        <v>4.5452434085626123</v>
      </c>
    </row>
    <row r="39" spans="1:13" x14ac:dyDescent="0.25">
      <c r="A39" s="50"/>
      <c r="B39" s="15">
        <v>24501</v>
      </c>
      <c r="C39" s="8" t="s">
        <v>59</v>
      </c>
      <c r="D39" s="9">
        <v>2000</v>
      </c>
      <c r="E39" s="9"/>
      <c r="F39" s="9"/>
      <c r="G39" s="9"/>
      <c r="H39" s="9">
        <f t="shared" si="6"/>
        <v>2000</v>
      </c>
      <c r="I39" s="9">
        <v>2400</v>
      </c>
      <c r="J39" s="9">
        <f t="shared" si="7"/>
        <v>400</v>
      </c>
      <c r="K39" s="9">
        <f t="shared" si="8"/>
        <v>20</v>
      </c>
      <c r="L39" s="9">
        <f t="shared" si="9"/>
        <v>400</v>
      </c>
      <c r="M39" s="9">
        <f t="shared" si="10"/>
        <v>20</v>
      </c>
    </row>
    <row r="40" spans="1:13" x14ac:dyDescent="0.25">
      <c r="A40" s="50"/>
      <c r="B40" s="15">
        <v>24601</v>
      </c>
      <c r="C40" s="8" t="s">
        <v>60</v>
      </c>
      <c r="D40" s="9">
        <v>2000</v>
      </c>
      <c r="E40" s="9"/>
      <c r="F40" s="9"/>
      <c r="G40" s="9"/>
      <c r="H40" s="9">
        <f t="shared" si="6"/>
        <v>2000</v>
      </c>
      <c r="I40" s="9">
        <v>2599.9499999999998</v>
      </c>
      <c r="J40" s="9">
        <f t="shared" si="7"/>
        <v>599.94999999999982</v>
      </c>
      <c r="K40" s="9">
        <f t="shared" si="8"/>
        <v>29.997499999999974</v>
      </c>
      <c r="L40" s="9">
        <f t="shared" si="9"/>
        <v>599.94999999999982</v>
      </c>
      <c r="M40" s="9">
        <f t="shared" si="10"/>
        <v>29.997499999999974</v>
      </c>
    </row>
    <row r="41" spans="1:13" ht="30" x14ac:dyDescent="0.25">
      <c r="A41" s="50"/>
      <c r="B41" s="15">
        <v>24901</v>
      </c>
      <c r="C41" s="8" t="s">
        <v>61</v>
      </c>
      <c r="D41" s="9">
        <v>3000</v>
      </c>
      <c r="E41" s="9"/>
      <c r="F41" s="9"/>
      <c r="G41" s="9"/>
      <c r="H41" s="9">
        <f t="shared" si="6"/>
        <v>3000</v>
      </c>
      <c r="I41" s="9">
        <v>3600</v>
      </c>
      <c r="J41" s="9">
        <f t="shared" si="7"/>
        <v>600</v>
      </c>
      <c r="K41" s="9">
        <f t="shared" si="8"/>
        <v>20</v>
      </c>
      <c r="L41" s="9">
        <f t="shared" si="9"/>
        <v>600</v>
      </c>
      <c r="M41" s="9">
        <f t="shared" si="10"/>
        <v>20</v>
      </c>
    </row>
    <row r="42" spans="1:13" x14ac:dyDescent="0.25">
      <c r="A42" s="50"/>
      <c r="B42" s="15">
        <v>26101</v>
      </c>
      <c r="C42" s="8" t="s">
        <v>26</v>
      </c>
      <c r="D42" s="9">
        <v>179417.05</v>
      </c>
      <c r="E42" s="9"/>
      <c r="F42" s="9"/>
      <c r="G42" s="9"/>
      <c r="H42" s="9">
        <f t="shared" si="6"/>
        <v>179417.05</v>
      </c>
      <c r="I42" s="9">
        <v>76100.52</v>
      </c>
      <c r="J42" s="9">
        <f t="shared" si="7"/>
        <v>-103316.52999999998</v>
      </c>
      <c r="K42" s="9">
        <f t="shared" si="8"/>
        <v>-57.584566238269993</v>
      </c>
      <c r="L42" s="9">
        <f t="shared" si="9"/>
        <v>-103316.52999999998</v>
      </c>
      <c r="M42" s="9">
        <f t="shared" si="10"/>
        <v>-57.584566238269993</v>
      </c>
    </row>
    <row r="43" spans="1:13" x14ac:dyDescent="0.25">
      <c r="A43" s="50"/>
      <c r="B43" s="15">
        <v>29101</v>
      </c>
      <c r="C43" s="8" t="s">
        <v>62</v>
      </c>
      <c r="D43" s="9">
        <v>2000.04</v>
      </c>
      <c r="E43" s="9"/>
      <c r="F43" s="9"/>
      <c r="G43" s="9"/>
      <c r="H43" s="9">
        <f t="shared" si="6"/>
        <v>2000.04</v>
      </c>
      <c r="I43" s="9">
        <v>2400</v>
      </c>
      <c r="J43" s="9">
        <f t="shared" si="7"/>
        <v>399.96000000000004</v>
      </c>
      <c r="K43" s="9">
        <f t="shared" si="8"/>
        <v>19.997600047999043</v>
      </c>
      <c r="L43" s="9">
        <f t="shared" si="9"/>
        <v>399.96000000000004</v>
      </c>
      <c r="M43" s="9">
        <f t="shared" si="10"/>
        <v>19.997600047999043</v>
      </c>
    </row>
    <row r="44" spans="1:13" ht="30" x14ac:dyDescent="0.25">
      <c r="A44" s="50"/>
      <c r="B44" s="15">
        <v>29201</v>
      </c>
      <c r="C44" s="8" t="s">
        <v>63</v>
      </c>
      <c r="D44" s="9">
        <v>999.96</v>
      </c>
      <c r="E44" s="9"/>
      <c r="F44" s="9"/>
      <c r="G44" s="9"/>
      <c r="H44" s="9">
        <f t="shared" si="6"/>
        <v>999.96</v>
      </c>
      <c r="I44" s="9">
        <v>1200</v>
      </c>
      <c r="J44" s="9">
        <f t="shared" si="7"/>
        <v>200.03999999999996</v>
      </c>
      <c r="K44" s="9">
        <f t="shared" si="8"/>
        <v>20.004800192007679</v>
      </c>
      <c r="L44" s="9">
        <f t="shared" si="9"/>
        <v>200.03999999999996</v>
      </c>
      <c r="M44" s="9">
        <f t="shared" si="10"/>
        <v>20.004800192007679</v>
      </c>
    </row>
    <row r="45" spans="1:13" ht="30" x14ac:dyDescent="0.25">
      <c r="A45" s="50"/>
      <c r="B45" s="15">
        <v>29301</v>
      </c>
      <c r="C45" s="8" t="s">
        <v>64</v>
      </c>
      <c r="D45" s="9">
        <v>3000</v>
      </c>
      <c r="E45" s="9"/>
      <c r="F45" s="9"/>
      <c r="G45" s="9"/>
      <c r="H45" s="9">
        <f t="shared" si="6"/>
        <v>3000</v>
      </c>
      <c r="I45" s="9">
        <v>3600</v>
      </c>
      <c r="J45" s="9">
        <f t="shared" si="7"/>
        <v>600</v>
      </c>
      <c r="K45" s="9">
        <f t="shared" si="8"/>
        <v>20</v>
      </c>
      <c r="L45" s="9">
        <f t="shared" si="9"/>
        <v>600</v>
      </c>
      <c r="M45" s="9">
        <f t="shared" si="10"/>
        <v>20</v>
      </c>
    </row>
    <row r="46" spans="1:13" ht="45" x14ac:dyDescent="0.25">
      <c r="A46" s="50"/>
      <c r="B46" s="15">
        <v>29401</v>
      </c>
      <c r="C46" s="8" t="s">
        <v>65</v>
      </c>
      <c r="D46" s="9">
        <v>154900</v>
      </c>
      <c r="E46" s="9"/>
      <c r="F46" s="9"/>
      <c r="G46" s="9"/>
      <c r="H46" s="9">
        <f t="shared" si="6"/>
        <v>154900</v>
      </c>
      <c r="I46" s="9">
        <v>776.44</v>
      </c>
      <c r="J46" s="9">
        <f t="shared" si="7"/>
        <v>-154123.56</v>
      </c>
      <c r="K46" s="9">
        <f t="shared" si="8"/>
        <v>-99.498747579083286</v>
      </c>
      <c r="L46" s="9">
        <f t="shared" si="9"/>
        <v>-154123.56</v>
      </c>
      <c r="M46" s="9">
        <f t="shared" si="10"/>
        <v>-99.498747579083286</v>
      </c>
    </row>
    <row r="47" spans="1:13" ht="45" x14ac:dyDescent="0.25">
      <c r="A47" s="50"/>
      <c r="B47" s="15">
        <v>29804</v>
      </c>
      <c r="C47" s="8" t="s">
        <v>66</v>
      </c>
      <c r="D47" s="9">
        <v>88000</v>
      </c>
      <c r="E47" s="9"/>
      <c r="F47" s="9"/>
      <c r="G47" s="9"/>
      <c r="H47" s="9">
        <f t="shared" si="6"/>
        <v>88000</v>
      </c>
      <c r="I47" s="9">
        <v>0</v>
      </c>
      <c r="J47" s="9">
        <f t="shared" si="7"/>
        <v>-88000</v>
      </c>
      <c r="K47" s="9">
        <f t="shared" si="8"/>
        <v>-100</v>
      </c>
      <c r="L47" s="9">
        <f t="shared" si="9"/>
        <v>-88000</v>
      </c>
      <c r="M47" s="9">
        <f t="shared" si="10"/>
        <v>-100</v>
      </c>
    </row>
    <row r="48" spans="1:13" ht="45" x14ac:dyDescent="0.25">
      <c r="A48" s="50"/>
      <c r="B48" s="15">
        <v>29805</v>
      </c>
      <c r="C48" s="8" t="s">
        <v>67</v>
      </c>
      <c r="D48" s="9">
        <v>150000</v>
      </c>
      <c r="E48" s="9"/>
      <c r="F48" s="9"/>
      <c r="G48" s="9">
        <v>150000</v>
      </c>
      <c r="H48" s="9">
        <f t="shared" si="6"/>
        <v>0</v>
      </c>
      <c r="I48" s="9">
        <v>0</v>
      </c>
      <c r="J48" s="9">
        <f t="shared" si="7"/>
        <v>-150000</v>
      </c>
      <c r="K48" s="9">
        <f t="shared" si="8"/>
        <v>-100</v>
      </c>
      <c r="L48" s="9">
        <f t="shared" si="9"/>
        <v>0</v>
      </c>
      <c r="M48" s="9" t="e">
        <f t="shared" si="10"/>
        <v>#DIV/0!</v>
      </c>
    </row>
    <row r="49" spans="1:13" x14ac:dyDescent="0.25">
      <c r="A49" s="50"/>
      <c r="B49" s="15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16">
        <v>30000</v>
      </c>
      <c r="B50" s="17" t="s">
        <v>47</v>
      </c>
      <c r="C50" s="6"/>
      <c r="D50" s="7">
        <f t="shared" ref="D50:I50" si="12">SUM(D51:D72)</f>
        <v>3701505.6300000004</v>
      </c>
      <c r="E50" s="7">
        <f t="shared" si="12"/>
        <v>807078</v>
      </c>
      <c r="F50" s="7">
        <f t="shared" si="12"/>
        <v>989000</v>
      </c>
      <c r="G50" s="7">
        <f t="shared" si="12"/>
        <v>331000</v>
      </c>
      <c r="H50" s="7">
        <f t="shared" si="12"/>
        <v>5166583.63</v>
      </c>
      <c r="I50" s="7">
        <f t="shared" si="12"/>
        <v>5532087.1300000008</v>
      </c>
      <c r="J50" s="7">
        <f t="shared" si="7"/>
        <v>1830581.5000000005</v>
      </c>
      <c r="K50" s="7">
        <f t="shared" si="8"/>
        <v>49.455051078768747</v>
      </c>
      <c r="L50" s="7">
        <f t="shared" si="9"/>
        <v>365503.50000000093</v>
      </c>
      <c r="M50" s="7">
        <f t="shared" si="10"/>
        <v>7.0743749869389347</v>
      </c>
    </row>
    <row r="51" spans="1:13" x14ac:dyDescent="0.25">
      <c r="A51" s="50"/>
      <c r="B51" s="15">
        <v>31101</v>
      </c>
      <c r="C51" s="8" t="s">
        <v>27</v>
      </c>
      <c r="D51" s="9">
        <v>468033.84</v>
      </c>
      <c r="E51" s="9"/>
      <c r="F51" s="9"/>
      <c r="G51" s="9"/>
      <c r="H51" s="9">
        <f t="shared" si="6"/>
        <v>468033.84</v>
      </c>
      <c r="I51" s="9">
        <v>561640.61</v>
      </c>
      <c r="J51" s="9">
        <f t="shared" si="7"/>
        <v>93606.76999999996</v>
      </c>
      <c r="K51" s="9">
        <f t="shared" si="8"/>
        <v>20.00000042731952</v>
      </c>
      <c r="L51" s="9">
        <f t="shared" si="9"/>
        <v>93606.76999999996</v>
      </c>
      <c r="M51" s="9">
        <f t="shared" si="10"/>
        <v>20.00000042731952</v>
      </c>
    </row>
    <row r="52" spans="1:13" x14ac:dyDescent="0.25">
      <c r="A52" s="50"/>
      <c r="B52" s="15">
        <v>31401</v>
      </c>
      <c r="C52" s="8" t="s">
        <v>68</v>
      </c>
      <c r="D52" s="9">
        <v>92000</v>
      </c>
      <c r="E52" s="9"/>
      <c r="F52" s="9"/>
      <c r="G52" s="9">
        <v>92000</v>
      </c>
      <c r="H52" s="9">
        <f t="shared" si="6"/>
        <v>0</v>
      </c>
      <c r="I52" s="9">
        <v>3000</v>
      </c>
      <c r="J52" s="9">
        <f t="shared" si="7"/>
        <v>-89000</v>
      </c>
      <c r="K52" s="9">
        <f t="shared" si="8"/>
        <v>-96.739130434782609</v>
      </c>
      <c r="L52" s="9">
        <f t="shared" si="9"/>
        <v>3000</v>
      </c>
      <c r="M52" s="9" t="e">
        <f t="shared" si="10"/>
        <v>#DIV/0!</v>
      </c>
    </row>
    <row r="53" spans="1:13" x14ac:dyDescent="0.25">
      <c r="A53" s="50"/>
      <c r="B53" s="15">
        <v>31501</v>
      </c>
      <c r="C53" s="8" t="s">
        <v>28</v>
      </c>
      <c r="D53" s="9">
        <v>10717.92</v>
      </c>
      <c r="E53" s="9"/>
      <c r="F53" s="9">
        <v>8000</v>
      </c>
      <c r="G53" s="9"/>
      <c r="H53" s="9">
        <f t="shared" si="6"/>
        <v>18717.919999999998</v>
      </c>
      <c r="I53" s="9">
        <v>11021.75</v>
      </c>
      <c r="J53" s="9">
        <f t="shared" si="7"/>
        <v>303.82999999999993</v>
      </c>
      <c r="K53" s="9">
        <f t="shared" si="8"/>
        <v>2.8347851075581758</v>
      </c>
      <c r="L53" s="9">
        <f t="shared" si="9"/>
        <v>-7696.1699999999983</v>
      </c>
      <c r="M53" s="9">
        <f t="shared" si="10"/>
        <v>-41.11658774051817</v>
      </c>
    </row>
    <row r="54" spans="1:13" ht="30" x14ac:dyDescent="0.25">
      <c r="A54" s="50"/>
      <c r="B54" s="15">
        <v>31701</v>
      </c>
      <c r="C54" s="8" t="s">
        <v>69</v>
      </c>
      <c r="D54" s="9">
        <v>185000</v>
      </c>
      <c r="E54" s="9"/>
      <c r="F54" s="9"/>
      <c r="G54" s="9">
        <v>185000</v>
      </c>
      <c r="H54" s="9">
        <f t="shared" si="6"/>
        <v>0</v>
      </c>
      <c r="I54" s="9">
        <v>0</v>
      </c>
      <c r="J54" s="9">
        <f t="shared" si="7"/>
        <v>-185000</v>
      </c>
      <c r="K54" s="9">
        <f t="shared" si="8"/>
        <v>-100</v>
      </c>
      <c r="L54" s="9">
        <f t="shared" si="9"/>
        <v>0</v>
      </c>
      <c r="M54" s="9" t="e">
        <f t="shared" si="10"/>
        <v>#DIV/0!</v>
      </c>
    </row>
    <row r="55" spans="1:13" x14ac:dyDescent="0.25">
      <c r="A55" s="50"/>
      <c r="B55" s="15">
        <v>31801</v>
      </c>
      <c r="C55" s="8" t="s">
        <v>29</v>
      </c>
      <c r="D55" s="9">
        <v>91520.16</v>
      </c>
      <c r="E55" s="9"/>
      <c r="F55" s="9"/>
      <c r="G55" s="9"/>
      <c r="H55" s="9">
        <f t="shared" si="6"/>
        <v>91520.16</v>
      </c>
      <c r="I55" s="9">
        <v>0</v>
      </c>
      <c r="J55" s="9">
        <f t="shared" si="7"/>
        <v>-91520.16</v>
      </c>
      <c r="K55" s="9">
        <f t="shared" si="8"/>
        <v>-100</v>
      </c>
      <c r="L55" s="9">
        <f t="shared" si="9"/>
        <v>-91520.16</v>
      </c>
      <c r="M55" s="9">
        <f t="shared" si="10"/>
        <v>-100</v>
      </c>
    </row>
    <row r="56" spans="1:13" x14ac:dyDescent="0.25">
      <c r="A56" s="50"/>
      <c r="B56" s="15">
        <v>32201</v>
      </c>
      <c r="C56" s="8" t="s">
        <v>30</v>
      </c>
      <c r="D56" s="9">
        <v>239151.72</v>
      </c>
      <c r="E56" s="9"/>
      <c r="F56" s="9">
        <v>250000</v>
      </c>
      <c r="G56" s="9"/>
      <c r="H56" s="9">
        <f t="shared" si="6"/>
        <v>489151.72</v>
      </c>
      <c r="I56" s="9">
        <v>740829.74</v>
      </c>
      <c r="J56" s="9">
        <f t="shared" si="7"/>
        <v>501678.02</v>
      </c>
      <c r="K56" s="9">
        <f t="shared" si="8"/>
        <v>209.77395437507204</v>
      </c>
      <c r="L56" s="9">
        <f t="shared" si="9"/>
        <v>251678.02000000002</v>
      </c>
      <c r="M56" s="9">
        <f t="shared" si="10"/>
        <v>51.451933972551501</v>
      </c>
    </row>
    <row r="57" spans="1:13" ht="45" x14ac:dyDescent="0.25">
      <c r="A57" s="50"/>
      <c r="B57" s="15">
        <v>32301</v>
      </c>
      <c r="C57" s="8" t="s">
        <v>70</v>
      </c>
      <c r="D57" s="9">
        <v>193000</v>
      </c>
      <c r="E57" s="9">
        <v>807078</v>
      </c>
      <c r="F57" s="9">
        <f>300000+390000</f>
        <v>690000</v>
      </c>
      <c r="G57" s="9"/>
      <c r="H57" s="9">
        <f t="shared" si="6"/>
        <v>1690078</v>
      </c>
      <c r="I57" s="9">
        <v>1731990.34</v>
      </c>
      <c r="J57" s="9">
        <f t="shared" si="7"/>
        <v>1538990.34</v>
      </c>
      <c r="K57" s="9">
        <f t="shared" si="8"/>
        <v>797.40432124352333</v>
      </c>
      <c r="L57" s="9">
        <f t="shared" si="9"/>
        <v>41912.340000000084</v>
      </c>
      <c r="M57" s="9">
        <f t="shared" si="10"/>
        <v>2.4799056611588384</v>
      </c>
    </row>
    <row r="58" spans="1:13" x14ac:dyDescent="0.25">
      <c r="A58" s="50"/>
      <c r="B58" s="15">
        <v>33401</v>
      </c>
      <c r="C58" s="8" t="s">
        <v>31</v>
      </c>
      <c r="D58" s="9">
        <v>773606.16</v>
      </c>
      <c r="E58" s="9"/>
      <c r="F58" s="9"/>
      <c r="G58" s="9"/>
      <c r="H58" s="9">
        <f t="shared" si="6"/>
        <v>773606.16</v>
      </c>
      <c r="I58" s="9">
        <v>928327.39</v>
      </c>
      <c r="J58" s="9">
        <f t="shared" si="7"/>
        <v>154721.22999999998</v>
      </c>
      <c r="K58" s="9">
        <f t="shared" si="8"/>
        <v>19.999999741470518</v>
      </c>
      <c r="L58" s="9">
        <f t="shared" si="9"/>
        <v>154721.22999999998</v>
      </c>
      <c r="M58" s="9">
        <f t="shared" si="10"/>
        <v>19.999999741470518</v>
      </c>
    </row>
    <row r="59" spans="1:13" ht="30" x14ac:dyDescent="0.25">
      <c r="A59" s="50"/>
      <c r="B59" s="15">
        <v>33601</v>
      </c>
      <c r="C59" s="8" t="s">
        <v>71</v>
      </c>
      <c r="D59" s="9">
        <v>2000</v>
      </c>
      <c r="E59" s="9"/>
      <c r="F59" s="9"/>
      <c r="G59" s="9"/>
      <c r="H59" s="9">
        <f t="shared" si="6"/>
        <v>2000</v>
      </c>
      <c r="I59" s="9">
        <v>2400</v>
      </c>
      <c r="J59" s="9">
        <f t="shared" si="7"/>
        <v>400</v>
      </c>
      <c r="K59" s="9">
        <f t="shared" si="8"/>
        <v>20</v>
      </c>
      <c r="L59" s="9">
        <f t="shared" si="9"/>
        <v>400</v>
      </c>
      <c r="M59" s="9">
        <f t="shared" si="10"/>
        <v>20</v>
      </c>
    </row>
    <row r="60" spans="1:13" x14ac:dyDescent="0.25">
      <c r="A60" s="50"/>
      <c r="B60" s="15">
        <v>33602</v>
      </c>
      <c r="C60" s="8" t="s">
        <v>32</v>
      </c>
      <c r="D60" s="9">
        <v>119045</v>
      </c>
      <c r="E60" s="9"/>
      <c r="F60" s="9"/>
      <c r="G60" s="9">
        <v>50000</v>
      </c>
      <c r="H60" s="9">
        <f t="shared" si="6"/>
        <v>69045</v>
      </c>
      <c r="I60" s="9">
        <v>346.99</v>
      </c>
      <c r="J60" s="9">
        <f t="shared" si="7"/>
        <v>-118698.01</v>
      </c>
      <c r="K60" s="9">
        <f t="shared" si="8"/>
        <v>-99.708521987483721</v>
      </c>
      <c r="L60" s="9">
        <f t="shared" si="9"/>
        <v>-68698.009999999995</v>
      </c>
      <c r="M60" s="9">
        <f t="shared" si="10"/>
        <v>-99.497443696140195</v>
      </c>
    </row>
    <row r="61" spans="1:13" ht="30" x14ac:dyDescent="0.25">
      <c r="A61" s="50"/>
      <c r="B61" s="15">
        <v>34101</v>
      </c>
      <c r="C61" s="8" t="s">
        <v>33</v>
      </c>
      <c r="D61" s="9">
        <v>499402.23</v>
      </c>
      <c r="E61" s="9"/>
      <c r="F61" s="9"/>
      <c r="G61" s="9"/>
      <c r="H61" s="9">
        <f t="shared" si="6"/>
        <v>499402.23</v>
      </c>
      <c r="I61" s="9">
        <v>505326.76</v>
      </c>
      <c r="J61" s="9">
        <f t="shared" si="7"/>
        <v>5924.5300000000279</v>
      </c>
      <c r="K61" s="9">
        <f t="shared" si="8"/>
        <v>1.186324298151419</v>
      </c>
      <c r="L61" s="9">
        <f t="shared" si="9"/>
        <v>5924.5300000000279</v>
      </c>
      <c r="M61" s="9">
        <f t="shared" si="10"/>
        <v>1.186324298151419</v>
      </c>
    </row>
    <row r="62" spans="1:13" x14ac:dyDescent="0.25">
      <c r="A62" s="50"/>
      <c r="B62" s="15">
        <v>34302</v>
      </c>
      <c r="C62" s="8" t="s">
        <v>34</v>
      </c>
      <c r="D62" s="9">
        <v>528000</v>
      </c>
      <c r="E62" s="9"/>
      <c r="F62" s="9"/>
      <c r="G62" s="9"/>
      <c r="H62" s="9">
        <f t="shared" si="6"/>
        <v>528000</v>
      </c>
      <c r="I62" s="9">
        <v>477725.24</v>
      </c>
      <c r="J62" s="9">
        <f t="shared" si="7"/>
        <v>-50274.760000000009</v>
      </c>
      <c r="K62" s="9">
        <f t="shared" si="8"/>
        <v>-9.5217348484848543</v>
      </c>
      <c r="L62" s="9">
        <f t="shared" si="9"/>
        <v>-50274.760000000009</v>
      </c>
      <c r="M62" s="9">
        <f t="shared" si="10"/>
        <v>-9.5217348484848543</v>
      </c>
    </row>
    <row r="63" spans="1:13" ht="30" x14ac:dyDescent="0.25">
      <c r="A63" s="50"/>
      <c r="B63" s="15">
        <v>35101</v>
      </c>
      <c r="C63" s="8" t="s">
        <v>72</v>
      </c>
      <c r="D63" s="9">
        <v>170000</v>
      </c>
      <c r="E63" s="9"/>
      <c r="F63" s="9"/>
      <c r="G63" s="9"/>
      <c r="H63" s="9">
        <f t="shared" si="6"/>
        <v>170000</v>
      </c>
      <c r="I63" s="9">
        <v>170000</v>
      </c>
      <c r="J63" s="9">
        <f t="shared" si="7"/>
        <v>0</v>
      </c>
      <c r="K63" s="9">
        <f t="shared" si="8"/>
        <v>0</v>
      </c>
      <c r="L63" s="9">
        <f t="shared" si="9"/>
        <v>0</v>
      </c>
      <c r="M63" s="9">
        <f t="shared" si="10"/>
        <v>0</v>
      </c>
    </row>
    <row r="64" spans="1:13" ht="45" x14ac:dyDescent="0.25">
      <c r="A64" s="50"/>
      <c r="B64" s="15">
        <v>35201</v>
      </c>
      <c r="C64" s="8" t="s">
        <v>73</v>
      </c>
      <c r="D64" s="9">
        <v>3000</v>
      </c>
      <c r="E64" s="9"/>
      <c r="F64" s="9"/>
      <c r="G64" s="9"/>
      <c r="H64" s="9">
        <f t="shared" si="6"/>
        <v>3000</v>
      </c>
      <c r="I64" s="9">
        <v>6600</v>
      </c>
      <c r="J64" s="9">
        <f t="shared" si="7"/>
        <v>3600</v>
      </c>
      <c r="K64" s="9">
        <f t="shared" si="8"/>
        <v>120</v>
      </c>
      <c r="L64" s="9">
        <f t="shared" si="9"/>
        <v>3600</v>
      </c>
      <c r="M64" s="9">
        <f t="shared" si="10"/>
        <v>120</v>
      </c>
    </row>
    <row r="65" spans="1:13" x14ac:dyDescent="0.25">
      <c r="A65" s="50"/>
      <c r="B65" s="15">
        <v>35801</v>
      </c>
      <c r="C65" s="8" t="s">
        <v>74</v>
      </c>
      <c r="D65" s="9">
        <v>5511</v>
      </c>
      <c r="E65" s="9"/>
      <c r="F65" s="9"/>
      <c r="G65" s="9">
        <v>4000</v>
      </c>
      <c r="H65" s="9">
        <f t="shared" si="6"/>
        <v>1511</v>
      </c>
      <c r="I65" s="9">
        <v>0</v>
      </c>
      <c r="J65" s="9">
        <f t="shared" si="7"/>
        <v>-5511</v>
      </c>
      <c r="K65" s="9">
        <f t="shared" si="8"/>
        <v>-100</v>
      </c>
      <c r="L65" s="9">
        <f t="shared" si="9"/>
        <v>-1511</v>
      </c>
      <c r="M65" s="9">
        <f t="shared" si="10"/>
        <v>-100</v>
      </c>
    </row>
    <row r="66" spans="1:13" x14ac:dyDescent="0.25">
      <c r="A66" s="50"/>
      <c r="B66" s="15">
        <v>35802</v>
      </c>
      <c r="C66" s="8" t="s">
        <v>75</v>
      </c>
      <c r="D66" s="9"/>
      <c r="E66" s="9"/>
      <c r="F66" s="9">
        <v>4000</v>
      </c>
      <c r="G66" s="9"/>
      <c r="H66" s="9">
        <f t="shared" si="6"/>
        <v>4000</v>
      </c>
      <c r="I66" s="9">
        <v>6613.2</v>
      </c>
      <c r="J66" s="9">
        <f t="shared" si="7"/>
        <v>6613.2</v>
      </c>
      <c r="K66" s="9" t="e">
        <f t="shared" si="8"/>
        <v>#DIV/0!</v>
      </c>
      <c r="L66" s="9">
        <f t="shared" si="9"/>
        <v>2613.1999999999998</v>
      </c>
      <c r="M66" s="9">
        <f t="shared" si="10"/>
        <v>65.330000000000013</v>
      </c>
    </row>
    <row r="67" spans="1:13" x14ac:dyDescent="0.25">
      <c r="A67" s="50"/>
      <c r="B67" s="15">
        <v>37501</v>
      </c>
      <c r="C67" s="8" t="s">
        <v>35</v>
      </c>
      <c r="D67" s="9">
        <v>35290.92</v>
      </c>
      <c r="E67" s="9"/>
      <c r="F67" s="9">
        <v>20000</v>
      </c>
      <c r="G67" s="9"/>
      <c r="H67" s="9">
        <f t="shared" si="6"/>
        <v>55290.92</v>
      </c>
      <c r="I67" s="9">
        <v>42649.1</v>
      </c>
      <c r="J67" s="9">
        <f t="shared" si="7"/>
        <v>7358.18</v>
      </c>
      <c r="K67" s="9">
        <f t="shared" si="8"/>
        <v>20.850065682617512</v>
      </c>
      <c r="L67" s="9">
        <f t="shared" si="9"/>
        <v>-12641.82</v>
      </c>
      <c r="M67" s="9">
        <f t="shared" si="10"/>
        <v>-22.864188188585032</v>
      </c>
    </row>
    <row r="68" spans="1:13" x14ac:dyDescent="0.25">
      <c r="A68" s="50"/>
      <c r="B68" s="15">
        <v>37502</v>
      </c>
      <c r="C68" s="8" t="s">
        <v>36</v>
      </c>
      <c r="D68" s="9">
        <v>31243.68</v>
      </c>
      <c r="E68" s="9"/>
      <c r="F68" s="9">
        <v>15000</v>
      </c>
      <c r="G68" s="9"/>
      <c r="H68" s="9">
        <f t="shared" si="6"/>
        <v>46243.68</v>
      </c>
      <c r="I68" s="9">
        <v>37492.42</v>
      </c>
      <c r="J68" s="9">
        <f t="shared" si="7"/>
        <v>6248.739999999998</v>
      </c>
      <c r="K68" s="9">
        <f t="shared" si="8"/>
        <v>20.000012802589197</v>
      </c>
      <c r="L68" s="9">
        <f t="shared" si="9"/>
        <v>-8751.260000000002</v>
      </c>
      <c r="M68" s="9">
        <f t="shared" si="10"/>
        <v>-18.924229213592</v>
      </c>
    </row>
    <row r="69" spans="1:13" x14ac:dyDescent="0.25">
      <c r="A69" s="50"/>
      <c r="B69" s="15">
        <v>37902</v>
      </c>
      <c r="C69" s="8" t="s">
        <v>37</v>
      </c>
      <c r="D69" s="9">
        <v>16197.72</v>
      </c>
      <c r="E69" s="9"/>
      <c r="F69" s="9">
        <v>2000</v>
      </c>
      <c r="G69" s="9"/>
      <c r="H69" s="9">
        <f t="shared" si="6"/>
        <v>18197.72</v>
      </c>
      <c r="I69" s="9">
        <v>19581.259999999998</v>
      </c>
      <c r="J69" s="9">
        <f t="shared" si="7"/>
        <v>3383.5399999999991</v>
      </c>
      <c r="K69" s="9">
        <f t="shared" si="8"/>
        <v>20.888989314545498</v>
      </c>
      <c r="L69" s="9">
        <f t="shared" si="9"/>
        <v>1383.5399999999972</v>
      </c>
      <c r="M69" s="9">
        <f t="shared" si="10"/>
        <v>7.6028205731267207</v>
      </c>
    </row>
    <row r="70" spans="1:13" x14ac:dyDescent="0.25">
      <c r="A70" s="50"/>
      <c r="B70" s="15">
        <v>37903</v>
      </c>
      <c r="C70" s="8" t="s">
        <v>48</v>
      </c>
      <c r="D70" s="9">
        <v>209488.92</v>
      </c>
      <c r="E70" s="9"/>
      <c r="F70" s="9"/>
      <c r="G70" s="9"/>
      <c r="H70" s="9">
        <f t="shared" si="6"/>
        <v>209488.92</v>
      </c>
      <c r="I70" s="9">
        <v>251386.7</v>
      </c>
      <c r="J70" s="9">
        <f t="shared" si="7"/>
        <v>41897.78</v>
      </c>
      <c r="K70" s="9">
        <f t="shared" si="8"/>
        <v>19.999998090591134</v>
      </c>
      <c r="L70" s="9">
        <f t="shared" si="9"/>
        <v>41897.78</v>
      </c>
      <c r="M70" s="9">
        <f t="shared" si="10"/>
        <v>19.999998090591134</v>
      </c>
    </row>
    <row r="71" spans="1:13" x14ac:dyDescent="0.25">
      <c r="A71" s="50"/>
      <c r="B71" s="15">
        <v>38501</v>
      </c>
      <c r="C71" s="8" t="s">
        <v>38</v>
      </c>
      <c r="D71" s="9">
        <v>19296.36</v>
      </c>
      <c r="E71" s="9"/>
      <c r="F71" s="9"/>
      <c r="G71" s="9"/>
      <c r="H71" s="9">
        <f t="shared" si="6"/>
        <v>19296.36</v>
      </c>
      <c r="I71" s="9">
        <v>23155.63</v>
      </c>
      <c r="J71" s="9">
        <f t="shared" si="7"/>
        <v>3859.2700000000004</v>
      </c>
      <c r="K71" s="9">
        <f t="shared" si="8"/>
        <v>19.999989635350914</v>
      </c>
      <c r="L71" s="9">
        <f t="shared" si="9"/>
        <v>3859.2700000000004</v>
      </c>
      <c r="M71" s="9">
        <f t="shared" si="10"/>
        <v>19.999989635350914</v>
      </c>
    </row>
    <row r="72" spans="1:13" x14ac:dyDescent="0.25">
      <c r="A72" s="50"/>
      <c r="B72" s="15">
        <v>38503</v>
      </c>
      <c r="C72" s="8" t="s">
        <v>49</v>
      </c>
      <c r="D72" s="9">
        <v>10000</v>
      </c>
      <c r="E72" s="9"/>
      <c r="F72" s="9"/>
      <c r="G72" s="9"/>
      <c r="H72" s="9">
        <f t="shared" si="6"/>
        <v>10000</v>
      </c>
      <c r="I72" s="9">
        <v>12000</v>
      </c>
      <c r="J72" s="9">
        <f t="shared" si="7"/>
        <v>2000</v>
      </c>
      <c r="K72" s="9">
        <f t="shared" si="8"/>
        <v>20</v>
      </c>
      <c r="L72" s="9">
        <f t="shared" si="9"/>
        <v>2000</v>
      </c>
      <c r="M72" s="9">
        <f t="shared" si="10"/>
        <v>20</v>
      </c>
    </row>
    <row r="73" spans="1:13" x14ac:dyDescent="0.25">
      <c r="A73" s="50"/>
      <c r="B73" s="15"/>
      <c r="C73" s="8"/>
      <c r="D73" s="7"/>
      <c r="E73" s="7"/>
      <c r="F73" s="7"/>
      <c r="G73" s="7"/>
      <c r="H73" s="9"/>
      <c r="I73" s="9"/>
      <c r="J73" s="9"/>
      <c r="K73" s="9"/>
      <c r="L73" s="9"/>
      <c r="M73" s="9"/>
    </row>
    <row r="74" spans="1:13" x14ac:dyDescent="0.25">
      <c r="A74" s="16">
        <v>50000</v>
      </c>
      <c r="B74" s="17" t="s">
        <v>76</v>
      </c>
      <c r="C74" s="6"/>
      <c r="D74" s="7">
        <f>SUM(D75:D77)</f>
        <v>614183.28</v>
      </c>
      <c r="E74" s="7">
        <f t="shared" ref="E74:L74" si="13">SUM(E75:E77)</f>
        <v>0</v>
      </c>
      <c r="F74" s="7">
        <f t="shared" si="13"/>
        <v>75000</v>
      </c>
      <c r="G74" s="7">
        <f t="shared" si="13"/>
        <v>75000</v>
      </c>
      <c r="H74" s="7">
        <f t="shared" si="13"/>
        <v>614183.28</v>
      </c>
      <c r="I74" s="7">
        <f t="shared" si="13"/>
        <v>0</v>
      </c>
      <c r="J74" s="7">
        <f t="shared" si="13"/>
        <v>-614183.28</v>
      </c>
      <c r="K74" s="9">
        <f t="shared" ref="K74:K77" si="14">(I74*100/D74)-100</f>
        <v>-100</v>
      </c>
      <c r="L74" s="7">
        <f t="shared" si="13"/>
        <v>-614183.28</v>
      </c>
      <c r="M74" s="9">
        <f t="shared" ref="M74:M77" si="15">(I74*100/H74)-100</f>
        <v>-100</v>
      </c>
    </row>
    <row r="75" spans="1:13" ht="30" x14ac:dyDescent="0.25">
      <c r="A75" s="50"/>
      <c r="B75" s="15">
        <v>51501</v>
      </c>
      <c r="C75" s="8" t="s">
        <v>77</v>
      </c>
      <c r="D75" s="9">
        <v>340431</v>
      </c>
      <c r="E75" s="9"/>
      <c r="F75" s="9"/>
      <c r="G75" s="9">
        <v>75000</v>
      </c>
      <c r="H75" s="9">
        <f t="shared" ref="H75:H77" si="16">(D75+E75+F75)-G75</f>
        <v>265431</v>
      </c>
      <c r="I75" s="9"/>
      <c r="J75" s="9">
        <f t="shared" ref="J74:J77" si="17">I75-D75</f>
        <v>-340431</v>
      </c>
      <c r="K75" s="9">
        <f t="shared" si="14"/>
        <v>-100</v>
      </c>
      <c r="L75" s="9">
        <f t="shared" ref="L74:L77" si="18">I75-H75</f>
        <v>-265431</v>
      </c>
      <c r="M75" s="9">
        <f t="shared" si="15"/>
        <v>-100</v>
      </c>
    </row>
    <row r="76" spans="1:13" x14ac:dyDescent="0.25">
      <c r="A76" s="50"/>
      <c r="B76" s="15">
        <v>51502</v>
      </c>
      <c r="C76" s="8" t="s">
        <v>78</v>
      </c>
      <c r="D76" s="9">
        <v>216452.28</v>
      </c>
      <c r="E76" s="9"/>
      <c r="F76" s="9"/>
      <c r="G76" s="9"/>
      <c r="H76" s="9">
        <f t="shared" si="16"/>
        <v>216452.28</v>
      </c>
      <c r="I76" s="9"/>
      <c r="J76" s="9">
        <f t="shared" si="17"/>
        <v>-216452.28</v>
      </c>
      <c r="K76" s="9">
        <f t="shared" si="14"/>
        <v>-100</v>
      </c>
      <c r="L76" s="9">
        <f t="shared" si="18"/>
        <v>-216452.28</v>
      </c>
      <c r="M76" s="9">
        <f t="shared" si="15"/>
        <v>-100</v>
      </c>
    </row>
    <row r="77" spans="1:13" x14ac:dyDescent="0.25">
      <c r="A77" s="50"/>
      <c r="B77" s="52">
        <v>52101</v>
      </c>
      <c r="C77" s="53" t="s">
        <v>79</v>
      </c>
      <c r="D77" s="9">
        <v>57300</v>
      </c>
      <c r="E77" s="9"/>
      <c r="F77" s="9">
        <v>75000</v>
      </c>
      <c r="G77" s="9"/>
      <c r="H77" s="9">
        <f t="shared" si="16"/>
        <v>132300</v>
      </c>
      <c r="I77" s="9"/>
      <c r="J77" s="9">
        <f t="shared" si="17"/>
        <v>-57300</v>
      </c>
      <c r="K77" s="9">
        <f t="shared" si="14"/>
        <v>-100</v>
      </c>
      <c r="L77" s="9">
        <f t="shared" si="18"/>
        <v>-132300</v>
      </c>
      <c r="M77" s="9">
        <f t="shared" si="15"/>
        <v>-100</v>
      </c>
    </row>
    <row r="78" spans="1:13" ht="15.75" thickBot="1" x14ac:dyDescent="0.3">
      <c r="A78" s="54"/>
      <c r="B78" s="18"/>
      <c r="C78" s="19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x14ac:dyDescent="0.25">
      <c r="A79" s="1"/>
      <c r="B79" s="1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12">
    <mergeCell ref="J2:M2"/>
    <mergeCell ref="J3:K3"/>
    <mergeCell ref="L3:M3"/>
    <mergeCell ref="A2:A4"/>
    <mergeCell ref="B2:C3"/>
    <mergeCell ref="D3:D4"/>
    <mergeCell ref="E3:E4"/>
    <mergeCell ref="F3:G3"/>
    <mergeCell ref="H3:H4"/>
    <mergeCell ref="A1:M1"/>
    <mergeCell ref="D2:H2"/>
    <mergeCell ref="I2:I4"/>
  </mergeCells>
  <pageMargins left="0.51181102362204722" right="0.43307086614173229" top="1.5354330708661419" bottom="0.70866141732283472" header="0.43307086614173229" footer="0.27559055118110237"/>
  <pageSetup scale="68" fitToHeight="0" orientation="landscape" r:id="rId1"/>
  <headerFooter>
    <oddHeader>&amp;L&amp;G&amp;C&amp;"-,Negrita"&amp;14
PODER JUDICIAL DEL ESTADO DE BAJA CALIFORNIA
&amp;"-,Negrita Cursiva"CONSEJO DE LA JUDICATURA&amp;"-,Normal"
Fondo Auxiliar para la Administracion de Justicia
Proyecto de Presupuesto 2019&amp;R&amp;G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2018-11-16T21:06:11Z</cp:lastPrinted>
  <dcterms:created xsi:type="dcterms:W3CDTF">2017-11-15T02:49:06Z</dcterms:created>
  <dcterms:modified xsi:type="dcterms:W3CDTF">2018-11-16T21:06:34Z</dcterms:modified>
</cp:coreProperties>
</file>