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COG_PARTIDA_ESPECIFICA" sheetId="1" r:id="rId1"/>
  </sheets>
  <definedNames>
    <definedName name="_xlnm.Print_Area" localSheetId="0">COG_PARTIDA_ESPECIFICA!$A$10:$K$229</definedName>
    <definedName name="Print_Area" localSheetId="0">COG_PARTIDA_ESPECIFICA!#REF!</definedName>
    <definedName name="Print_Titles" localSheetId="0">COG_PARTIDA_ESPECIFICA!$9:$18</definedName>
    <definedName name="_xlnm.Print_Titles" localSheetId="0">COG_PARTIDA_ESPECIFICA!$1:$9</definedName>
  </definedNames>
  <calcPr calcId="145621"/>
</workbook>
</file>

<file path=xl/calcChain.xml><?xml version="1.0" encoding="utf-8"?>
<calcChain xmlns="http://schemas.openxmlformats.org/spreadsheetml/2006/main">
  <c r="H217" i="1" l="1"/>
  <c r="K217" i="1" s="1"/>
  <c r="K216" i="1" s="1"/>
  <c r="K215" i="1" s="1"/>
  <c r="K214" i="1" s="1"/>
  <c r="J216" i="1"/>
  <c r="I216" i="1"/>
  <c r="H216" i="1"/>
  <c r="H215" i="1" s="1"/>
  <c r="H214" i="1" s="1"/>
  <c r="G216" i="1"/>
  <c r="G215" i="1" s="1"/>
  <c r="F216" i="1"/>
  <c r="J215" i="1"/>
  <c r="J214" i="1" s="1"/>
  <c r="I215" i="1"/>
  <c r="I214" i="1" s="1"/>
  <c r="F215" i="1"/>
  <c r="F214" i="1" s="1"/>
  <c r="G214" i="1"/>
  <c r="H212" i="1"/>
  <c r="K212" i="1" s="1"/>
  <c r="K211" i="1"/>
  <c r="K210" i="1" s="1"/>
  <c r="J211" i="1"/>
  <c r="I211" i="1"/>
  <c r="H211" i="1"/>
  <c r="H210" i="1" s="1"/>
  <c r="H209" i="1" s="1"/>
  <c r="G211" i="1"/>
  <c r="G210" i="1" s="1"/>
  <c r="F211" i="1"/>
  <c r="J210" i="1"/>
  <c r="J209" i="1" s="1"/>
  <c r="I210" i="1"/>
  <c r="I209" i="1" s="1"/>
  <c r="F210" i="1"/>
  <c r="F209" i="1" s="1"/>
  <c r="K209" i="1"/>
  <c r="G209" i="1"/>
  <c r="H207" i="1"/>
  <c r="K207" i="1" s="1"/>
  <c r="K206" i="1" s="1"/>
  <c r="K205" i="1" s="1"/>
  <c r="J206" i="1"/>
  <c r="I206" i="1"/>
  <c r="H206" i="1"/>
  <c r="H205" i="1" s="1"/>
  <c r="G206" i="1"/>
  <c r="G205" i="1" s="1"/>
  <c r="F206" i="1"/>
  <c r="J205" i="1"/>
  <c r="I205" i="1"/>
  <c r="F205" i="1"/>
  <c r="K204" i="1"/>
  <c r="K203" i="1" s="1"/>
  <c r="K202" i="1" s="1"/>
  <c r="H204" i="1"/>
  <c r="J203" i="1"/>
  <c r="J202" i="1" s="1"/>
  <c r="I203" i="1"/>
  <c r="I202" i="1" s="1"/>
  <c r="H203" i="1"/>
  <c r="G203" i="1"/>
  <c r="F203" i="1"/>
  <c r="F202" i="1" s="1"/>
  <c r="H202" i="1"/>
  <c r="G202" i="1"/>
  <c r="H201" i="1"/>
  <c r="K201" i="1" s="1"/>
  <c r="K200" i="1" s="1"/>
  <c r="K199" i="1" s="1"/>
  <c r="J200" i="1"/>
  <c r="I200" i="1"/>
  <c r="H200" i="1"/>
  <c r="H199" i="1" s="1"/>
  <c r="G200" i="1"/>
  <c r="G199" i="1" s="1"/>
  <c r="F200" i="1"/>
  <c r="J199" i="1"/>
  <c r="I199" i="1"/>
  <c r="F199" i="1"/>
  <c r="K198" i="1"/>
  <c r="K197" i="1" s="1"/>
  <c r="H198" i="1"/>
  <c r="J197" i="1"/>
  <c r="I197" i="1"/>
  <c r="H197" i="1"/>
  <c r="G197" i="1"/>
  <c r="F197" i="1"/>
  <c r="K196" i="1"/>
  <c r="H196" i="1"/>
  <c r="H195" i="1"/>
  <c r="K195" i="1" s="1"/>
  <c r="K194" i="1"/>
  <c r="H194" i="1"/>
  <c r="J193" i="1"/>
  <c r="I193" i="1"/>
  <c r="G193" i="1"/>
  <c r="F193" i="1"/>
  <c r="K192" i="1"/>
  <c r="K191" i="1" s="1"/>
  <c r="H192" i="1"/>
  <c r="J191" i="1"/>
  <c r="J190" i="1" s="1"/>
  <c r="J189" i="1" s="1"/>
  <c r="I191" i="1"/>
  <c r="H191" i="1"/>
  <c r="G191" i="1"/>
  <c r="F191" i="1"/>
  <c r="F190" i="1" s="1"/>
  <c r="F189" i="1" s="1"/>
  <c r="G190" i="1"/>
  <c r="K187" i="1"/>
  <c r="K186" i="1" s="1"/>
  <c r="H187" i="1"/>
  <c r="J186" i="1"/>
  <c r="J185" i="1" s="1"/>
  <c r="J184" i="1" s="1"/>
  <c r="I186" i="1"/>
  <c r="I185" i="1" s="1"/>
  <c r="I184" i="1" s="1"/>
  <c r="H186" i="1"/>
  <c r="G186" i="1"/>
  <c r="F186" i="1"/>
  <c r="F185" i="1" s="1"/>
  <c r="F184" i="1" s="1"/>
  <c r="K185" i="1"/>
  <c r="K184" i="1" s="1"/>
  <c r="H185" i="1"/>
  <c r="H184" i="1" s="1"/>
  <c r="G185" i="1"/>
  <c r="G184" i="1" s="1"/>
  <c r="K182" i="1"/>
  <c r="K181" i="1" s="1"/>
  <c r="K180" i="1" s="1"/>
  <c r="H182" i="1"/>
  <c r="J181" i="1"/>
  <c r="J180" i="1" s="1"/>
  <c r="I181" i="1"/>
  <c r="I180" i="1" s="1"/>
  <c r="H181" i="1"/>
  <c r="G181" i="1"/>
  <c r="F181" i="1"/>
  <c r="F180" i="1" s="1"/>
  <c r="H180" i="1"/>
  <c r="G180" i="1"/>
  <c r="H179" i="1"/>
  <c r="K179" i="1" s="1"/>
  <c r="K178" i="1"/>
  <c r="J178" i="1"/>
  <c r="I178" i="1"/>
  <c r="H178" i="1"/>
  <c r="G178" i="1"/>
  <c r="F178" i="1"/>
  <c r="H177" i="1"/>
  <c r="K177" i="1" s="1"/>
  <c r="K176" i="1"/>
  <c r="H176" i="1"/>
  <c r="J175" i="1"/>
  <c r="I175" i="1"/>
  <c r="G175" i="1"/>
  <c r="F175" i="1"/>
  <c r="K174" i="1"/>
  <c r="K173" i="1" s="1"/>
  <c r="H174" i="1"/>
  <c r="J173" i="1"/>
  <c r="J172" i="1" s="1"/>
  <c r="I173" i="1"/>
  <c r="H173" i="1"/>
  <c r="G173" i="1"/>
  <c r="F173" i="1"/>
  <c r="F172" i="1" s="1"/>
  <c r="G172" i="1"/>
  <c r="H171" i="1"/>
  <c r="K171" i="1" s="1"/>
  <c r="K170" i="1"/>
  <c r="H170" i="1"/>
  <c r="J169" i="1"/>
  <c r="I169" i="1"/>
  <c r="G169" i="1"/>
  <c r="F169" i="1"/>
  <c r="K168" i="1"/>
  <c r="K166" i="1" s="1"/>
  <c r="H168" i="1"/>
  <c r="H167" i="1"/>
  <c r="K167" i="1" s="1"/>
  <c r="J166" i="1"/>
  <c r="I166" i="1"/>
  <c r="H166" i="1"/>
  <c r="G166" i="1"/>
  <c r="F166" i="1"/>
  <c r="H165" i="1"/>
  <c r="K165" i="1" s="1"/>
  <c r="K164" i="1"/>
  <c r="H164" i="1"/>
  <c r="H163" i="1"/>
  <c r="K163" i="1" s="1"/>
  <c r="K162" i="1"/>
  <c r="H162" i="1"/>
  <c r="J161" i="1"/>
  <c r="I161" i="1"/>
  <c r="G161" i="1"/>
  <c r="F161" i="1"/>
  <c r="K160" i="1"/>
  <c r="K159" i="1" s="1"/>
  <c r="H160" i="1"/>
  <c r="J159" i="1"/>
  <c r="I159" i="1"/>
  <c r="H159" i="1"/>
  <c r="G159" i="1"/>
  <c r="F159" i="1"/>
  <c r="K158" i="1"/>
  <c r="K157" i="1" s="1"/>
  <c r="H158" i="1"/>
  <c r="J157" i="1"/>
  <c r="I157" i="1"/>
  <c r="H157" i="1"/>
  <c r="G157" i="1"/>
  <c r="F157" i="1"/>
  <c r="K156" i="1"/>
  <c r="K155" i="1" s="1"/>
  <c r="H156" i="1"/>
  <c r="J155" i="1"/>
  <c r="I155" i="1"/>
  <c r="H155" i="1"/>
  <c r="G155" i="1"/>
  <c r="F155" i="1"/>
  <c r="K154" i="1"/>
  <c r="K153" i="1" s="1"/>
  <c r="H154" i="1"/>
  <c r="J153" i="1"/>
  <c r="I153" i="1"/>
  <c r="H153" i="1"/>
  <c r="G153" i="1"/>
  <c r="F153" i="1"/>
  <c r="K152" i="1"/>
  <c r="K151" i="1" s="1"/>
  <c r="H152" i="1"/>
  <c r="J151" i="1"/>
  <c r="J150" i="1" s="1"/>
  <c r="I151" i="1"/>
  <c r="H151" i="1"/>
  <c r="G151" i="1"/>
  <c r="F151" i="1"/>
  <c r="F150" i="1" s="1"/>
  <c r="G150" i="1"/>
  <c r="H149" i="1"/>
  <c r="K149" i="1" s="1"/>
  <c r="K148" i="1" s="1"/>
  <c r="K147" i="1" s="1"/>
  <c r="J148" i="1"/>
  <c r="I148" i="1"/>
  <c r="H148" i="1"/>
  <c r="H147" i="1" s="1"/>
  <c r="G148" i="1"/>
  <c r="G147" i="1" s="1"/>
  <c r="F148" i="1"/>
  <c r="J147" i="1"/>
  <c r="I147" i="1"/>
  <c r="F147" i="1"/>
  <c r="K146" i="1"/>
  <c r="K145" i="1" s="1"/>
  <c r="H146" i="1"/>
  <c r="J145" i="1"/>
  <c r="I145" i="1"/>
  <c r="H145" i="1"/>
  <c r="G145" i="1"/>
  <c r="F145" i="1"/>
  <c r="K144" i="1"/>
  <c r="H144" i="1"/>
  <c r="H143" i="1"/>
  <c r="K143" i="1" s="1"/>
  <c r="K142" i="1"/>
  <c r="J142" i="1"/>
  <c r="I142" i="1"/>
  <c r="H142" i="1"/>
  <c r="G142" i="1"/>
  <c r="F142" i="1"/>
  <c r="H141" i="1"/>
  <c r="K141" i="1" s="1"/>
  <c r="K140" i="1" s="1"/>
  <c r="J140" i="1"/>
  <c r="I140" i="1"/>
  <c r="H140" i="1"/>
  <c r="G140" i="1"/>
  <c r="F140" i="1"/>
  <c r="H139" i="1"/>
  <c r="K139" i="1" s="1"/>
  <c r="K138" i="1" s="1"/>
  <c r="K137" i="1" s="1"/>
  <c r="J138" i="1"/>
  <c r="I138" i="1"/>
  <c r="H138" i="1"/>
  <c r="H137" i="1" s="1"/>
  <c r="G138" i="1"/>
  <c r="F138" i="1"/>
  <c r="J137" i="1"/>
  <c r="I137" i="1"/>
  <c r="F137" i="1"/>
  <c r="K136" i="1"/>
  <c r="K135" i="1" s="1"/>
  <c r="H136" i="1"/>
  <c r="J135" i="1"/>
  <c r="I135" i="1"/>
  <c r="H135" i="1"/>
  <c r="G135" i="1"/>
  <c r="F135" i="1"/>
  <c r="K134" i="1"/>
  <c r="K133" i="1" s="1"/>
  <c r="H134" i="1"/>
  <c r="J133" i="1"/>
  <c r="I133" i="1"/>
  <c r="H133" i="1"/>
  <c r="G133" i="1"/>
  <c r="F133" i="1"/>
  <c r="K132" i="1"/>
  <c r="K131" i="1" s="1"/>
  <c r="H132" i="1"/>
  <c r="J131" i="1"/>
  <c r="I131" i="1"/>
  <c r="H131" i="1"/>
  <c r="G131" i="1"/>
  <c r="F131" i="1"/>
  <c r="K130" i="1"/>
  <c r="K129" i="1" s="1"/>
  <c r="K128" i="1" s="1"/>
  <c r="H130" i="1"/>
  <c r="J129" i="1"/>
  <c r="J128" i="1" s="1"/>
  <c r="I129" i="1"/>
  <c r="H129" i="1"/>
  <c r="G129" i="1"/>
  <c r="F129" i="1"/>
  <c r="F128" i="1" s="1"/>
  <c r="H128" i="1"/>
  <c r="G128" i="1"/>
  <c r="H127" i="1"/>
  <c r="K127" i="1" s="1"/>
  <c r="K126" i="1" s="1"/>
  <c r="J126" i="1"/>
  <c r="I126" i="1"/>
  <c r="H126" i="1"/>
  <c r="G126" i="1"/>
  <c r="F126" i="1"/>
  <c r="H125" i="1"/>
  <c r="K125" i="1" s="1"/>
  <c r="K124" i="1" s="1"/>
  <c r="J124" i="1"/>
  <c r="I124" i="1"/>
  <c r="H124" i="1"/>
  <c r="G124" i="1"/>
  <c r="F124" i="1"/>
  <c r="H123" i="1"/>
  <c r="K123" i="1" s="1"/>
  <c r="K122" i="1" s="1"/>
  <c r="J122" i="1"/>
  <c r="I122" i="1"/>
  <c r="H122" i="1"/>
  <c r="G122" i="1"/>
  <c r="F122" i="1"/>
  <c r="H121" i="1"/>
  <c r="K121" i="1" s="1"/>
  <c r="K120" i="1"/>
  <c r="J120" i="1"/>
  <c r="I120" i="1"/>
  <c r="H120" i="1"/>
  <c r="G120" i="1"/>
  <c r="F120" i="1"/>
  <c r="H119" i="1"/>
  <c r="K119" i="1" s="1"/>
  <c r="K118" i="1" s="1"/>
  <c r="J118" i="1"/>
  <c r="I118" i="1"/>
  <c r="H118" i="1"/>
  <c r="G118" i="1"/>
  <c r="F118" i="1"/>
  <c r="H117" i="1"/>
  <c r="K117" i="1" s="1"/>
  <c r="K116" i="1" s="1"/>
  <c r="J116" i="1"/>
  <c r="I116" i="1"/>
  <c r="H116" i="1"/>
  <c r="H115" i="1" s="1"/>
  <c r="G116" i="1"/>
  <c r="F116" i="1"/>
  <c r="J115" i="1"/>
  <c r="J114" i="1" s="1"/>
  <c r="I115" i="1"/>
  <c r="F115" i="1"/>
  <c r="F114" i="1" s="1"/>
  <c r="H112" i="1"/>
  <c r="K112" i="1" s="1"/>
  <c r="K111" i="1"/>
  <c r="H111" i="1"/>
  <c r="J110" i="1"/>
  <c r="I110" i="1"/>
  <c r="G110" i="1"/>
  <c r="F110" i="1"/>
  <c r="K109" i="1"/>
  <c r="K108" i="1" s="1"/>
  <c r="H109" i="1"/>
  <c r="J108" i="1"/>
  <c r="I108" i="1"/>
  <c r="H108" i="1"/>
  <c r="G108" i="1"/>
  <c r="F108" i="1"/>
  <c r="K107" i="1"/>
  <c r="K106" i="1" s="1"/>
  <c r="H107" i="1"/>
  <c r="J106" i="1"/>
  <c r="I106" i="1"/>
  <c r="H106" i="1"/>
  <c r="G106" i="1"/>
  <c r="F106" i="1"/>
  <c r="K105" i="1"/>
  <c r="K104" i="1" s="1"/>
  <c r="H105" i="1"/>
  <c r="J104" i="1"/>
  <c r="I104" i="1"/>
  <c r="H104" i="1"/>
  <c r="G104" i="1"/>
  <c r="F104" i="1"/>
  <c r="K103" i="1"/>
  <c r="K102" i="1" s="1"/>
  <c r="H103" i="1"/>
  <c r="J102" i="1"/>
  <c r="I102" i="1"/>
  <c r="H102" i="1"/>
  <c r="G102" i="1"/>
  <c r="F102" i="1"/>
  <c r="K101" i="1"/>
  <c r="K100" i="1" s="1"/>
  <c r="H101" i="1"/>
  <c r="J100" i="1"/>
  <c r="I100" i="1"/>
  <c r="H100" i="1"/>
  <c r="G100" i="1"/>
  <c r="F100" i="1"/>
  <c r="J99" i="1"/>
  <c r="G99" i="1"/>
  <c r="F99" i="1"/>
  <c r="H98" i="1"/>
  <c r="K98" i="1" s="1"/>
  <c r="K97" i="1"/>
  <c r="K96" i="1" s="1"/>
  <c r="J97" i="1"/>
  <c r="J96" i="1" s="1"/>
  <c r="I97" i="1"/>
  <c r="H97" i="1"/>
  <c r="G97" i="1"/>
  <c r="G96" i="1" s="1"/>
  <c r="F97" i="1"/>
  <c r="I96" i="1"/>
  <c r="H96" i="1"/>
  <c r="F96" i="1"/>
  <c r="K95" i="1"/>
  <c r="H95" i="1"/>
  <c r="H94" i="1"/>
  <c r="K94" i="1" s="1"/>
  <c r="K93" i="1"/>
  <c r="K92" i="1" s="1"/>
  <c r="J93" i="1"/>
  <c r="I93" i="1"/>
  <c r="H93" i="1"/>
  <c r="G93" i="1"/>
  <c r="G92" i="1" s="1"/>
  <c r="F93" i="1"/>
  <c r="J92" i="1"/>
  <c r="I92" i="1"/>
  <c r="H92" i="1"/>
  <c r="F92" i="1"/>
  <c r="K91" i="1"/>
  <c r="K90" i="1" s="1"/>
  <c r="H91" i="1"/>
  <c r="J90" i="1"/>
  <c r="I90" i="1"/>
  <c r="H90" i="1"/>
  <c r="G90" i="1"/>
  <c r="F90" i="1"/>
  <c r="K89" i="1"/>
  <c r="K88" i="1" s="1"/>
  <c r="H89" i="1"/>
  <c r="J88" i="1"/>
  <c r="I88" i="1"/>
  <c r="H88" i="1"/>
  <c r="G88" i="1"/>
  <c r="F88" i="1"/>
  <c r="K87" i="1"/>
  <c r="K86" i="1" s="1"/>
  <c r="K85" i="1" s="1"/>
  <c r="H87" i="1"/>
  <c r="J86" i="1"/>
  <c r="I86" i="1"/>
  <c r="I85" i="1" s="1"/>
  <c r="H86" i="1"/>
  <c r="H85" i="1" s="1"/>
  <c r="G86" i="1"/>
  <c r="F86" i="1"/>
  <c r="J85" i="1"/>
  <c r="G85" i="1"/>
  <c r="F85" i="1"/>
  <c r="K84" i="1"/>
  <c r="H84" i="1"/>
  <c r="K83" i="1"/>
  <c r="J83" i="1"/>
  <c r="I83" i="1"/>
  <c r="H83" i="1"/>
  <c r="G83" i="1"/>
  <c r="F83" i="1"/>
  <c r="K82" i="1"/>
  <c r="H82" i="1"/>
  <c r="K81" i="1"/>
  <c r="J81" i="1"/>
  <c r="I81" i="1"/>
  <c r="H81" i="1"/>
  <c r="G81" i="1"/>
  <c r="F81" i="1"/>
  <c r="K80" i="1"/>
  <c r="H80" i="1"/>
  <c r="K79" i="1"/>
  <c r="J79" i="1"/>
  <c r="I79" i="1"/>
  <c r="H79" i="1"/>
  <c r="G79" i="1"/>
  <c r="F79" i="1"/>
  <c r="H78" i="1"/>
  <c r="K78" i="1" s="1"/>
  <c r="K77" i="1" s="1"/>
  <c r="K76" i="1" s="1"/>
  <c r="J77" i="1"/>
  <c r="J76" i="1" s="1"/>
  <c r="I77" i="1"/>
  <c r="H77" i="1"/>
  <c r="G77" i="1"/>
  <c r="G76" i="1" s="1"/>
  <c r="F77" i="1"/>
  <c r="F76" i="1" s="1"/>
  <c r="I76" i="1"/>
  <c r="H76" i="1"/>
  <c r="K75" i="1"/>
  <c r="H75" i="1"/>
  <c r="H73" i="1" s="1"/>
  <c r="H72" i="1" s="1"/>
  <c r="H74" i="1"/>
  <c r="K74" i="1" s="1"/>
  <c r="K73" i="1" s="1"/>
  <c r="K72" i="1" s="1"/>
  <c r="J73" i="1"/>
  <c r="J72" i="1" s="1"/>
  <c r="J57" i="1" s="1"/>
  <c r="I73" i="1"/>
  <c r="G73" i="1"/>
  <c r="G72" i="1" s="1"/>
  <c r="F73" i="1"/>
  <c r="F72" i="1" s="1"/>
  <c r="F57" i="1" s="1"/>
  <c r="I72" i="1"/>
  <c r="K71" i="1"/>
  <c r="K70" i="1" s="1"/>
  <c r="H71" i="1"/>
  <c r="J70" i="1"/>
  <c r="I70" i="1"/>
  <c r="H70" i="1"/>
  <c r="G70" i="1"/>
  <c r="F70" i="1"/>
  <c r="K69" i="1"/>
  <c r="K68" i="1" s="1"/>
  <c r="H69" i="1"/>
  <c r="J68" i="1"/>
  <c r="I68" i="1"/>
  <c r="H68" i="1"/>
  <c r="G68" i="1"/>
  <c r="F68" i="1"/>
  <c r="K67" i="1"/>
  <c r="K66" i="1" s="1"/>
  <c r="H67" i="1"/>
  <c r="J66" i="1"/>
  <c r="I66" i="1"/>
  <c r="H66" i="1"/>
  <c r="G66" i="1"/>
  <c r="F66" i="1"/>
  <c r="K65" i="1"/>
  <c r="K64" i="1" s="1"/>
  <c r="H65" i="1"/>
  <c r="J64" i="1"/>
  <c r="I64" i="1"/>
  <c r="H64" i="1"/>
  <c r="G64" i="1"/>
  <c r="F64" i="1"/>
  <c r="K63" i="1"/>
  <c r="K62" i="1" s="1"/>
  <c r="H63" i="1"/>
  <c r="J62" i="1"/>
  <c r="I62" i="1"/>
  <c r="H62" i="1"/>
  <c r="G62" i="1"/>
  <c r="F62" i="1"/>
  <c r="K61" i="1"/>
  <c r="H61" i="1"/>
  <c r="H60" i="1"/>
  <c r="K60" i="1" s="1"/>
  <c r="K59" i="1" s="1"/>
  <c r="J59" i="1"/>
  <c r="I59" i="1"/>
  <c r="H59" i="1"/>
  <c r="G59" i="1"/>
  <c r="G58" i="1" s="1"/>
  <c r="G57" i="1" s="1"/>
  <c r="F59" i="1"/>
  <c r="J58" i="1"/>
  <c r="I58" i="1"/>
  <c r="H58" i="1"/>
  <c r="F58" i="1"/>
  <c r="H55" i="1"/>
  <c r="K55" i="1" s="1"/>
  <c r="K54" i="1" s="1"/>
  <c r="K53" i="1" s="1"/>
  <c r="J54" i="1"/>
  <c r="I54" i="1"/>
  <c r="H54" i="1"/>
  <c r="G54" i="1"/>
  <c r="G53" i="1" s="1"/>
  <c r="F54" i="1"/>
  <c r="J53" i="1"/>
  <c r="I53" i="1"/>
  <c r="H53" i="1"/>
  <c r="F53" i="1"/>
  <c r="K52" i="1"/>
  <c r="K51" i="1" s="1"/>
  <c r="H52" i="1"/>
  <c r="J51" i="1"/>
  <c r="I51" i="1"/>
  <c r="H51" i="1"/>
  <c r="G51" i="1"/>
  <c r="F51" i="1"/>
  <c r="K50" i="1"/>
  <c r="H50" i="1"/>
  <c r="H49" i="1"/>
  <c r="K49" i="1" s="1"/>
  <c r="K48" i="1"/>
  <c r="H48" i="1"/>
  <c r="H47" i="1"/>
  <c r="K47" i="1" s="1"/>
  <c r="K46" i="1"/>
  <c r="H46" i="1"/>
  <c r="H45" i="1"/>
  <c r="K45" i="1" s="1"/>
  <c r="K44" i="1"/>
  <c r="H44" i="1"/>
  <c r="J43" i="1"/>
  <c r="I43" i="1"/>
  <c r="H43" i="1"/>
  <c r="G43" i="1"/>
  <c r="F43" i="1"/>
  <c r="K42" i="1"/>
  <c r="K41" i="1" s="1"/>
  <c r="H42" i="1"/>
  <c r="J41" i="1"/>
  <c r="I41" i="1"/>
  <c r="I40" i="1" s="1"/>
  <c r="H41" i="1"/>
  <c r="G41" i="1"/>
  <c r="F41" i="1"/>
  <c r="J40" i="1"/>
  <c r="H40" i="1"/>
  <c r="G40" i="1"/>
  <c r="F40" i="1"/>
  <c r="H39" i="1"/>
  <c r="K39" i="1" s="1"/>
  <c r="K38" i="1"/>
  <c r="H38" i="1"/>
  <c r="H36" i="1" s="1"/>
  <c r="H32" i="1" s="1"/>
  <c r="H37" i="1"/>
  <c r="K37" i="1" s="1"/>
  <c r="K36" i="1" s="1"/>
  <c r="J36" i="1"/>
  <c r="I36" i="1"/>
  <c r="G36" i="1"/>
  <c r="F36" i="1"/>
  <c r="H35" i="1"/>
  <c r="K35" i="1" s="1"/>
  <c r="K34" i="1"/>
  <c r="H34" i="1"/>
  <c r="J33" i="1"/>
  <c r="I33" i="1"/>
  <c r="I32" i="1" s="1"/>
  <c r="I12" i="1" s="1"/>
  <c r="H33" i="1"/>
  <c r="G33" i="1"/>
  <c r="F33" i="1"/>
  <c r="J32" i="1"/>
  <c r="G32" i="1"/>
  <c r="F32" i="1"/>
  <c r="F31" i="1"/>
  <c r="F30" i="1" s="1"/>
  <c r="F21" i="1" s="1"/>
  <c r="J30" i="1"/>
  <c r="I30" i="1"/>
  <c r="G30" i="1"/>
  <c r="H29" i="1"/>
  <c r="K29" i="1" s="1"/>
  <c r="K28" i="1" s="1"/>
  <c r="J28" i="1"/>
  <c r="I28" i="1"/>
  <c r="H28" i="1"/>
  <c r="G28" i="1"/>
  <c r="F28" i="1"/>
  <c r="H27" i="1"/>
  <c r="H25" i="1" s="1"/>
  <c r="H26" i="1"/>
  <c r="K26" i="1" s="1"/>
  <c r="J25" i="1"/>
  <c r="I25" i="1"/>
  <c r="G25" i="1"/>
  <c r="F25" i="1"/>
  <c r="H24" i="1"/>
  <c r="K24" i="1" s="1"/>
  <c r="H23" i="1"/>
  <c r="K23" i="1" s="1"/>
  <c r="J22" i="1"/>
  <c r="I22" i="1"/>
  <c r="H22" i="1"/>
  <c r="G22" i="1"/>
  <c r="F22" i="1"/>
  <c r="J21" i="1"/>
  <c r="I21" i="1"/>
  <c r="G21" i="1"/>
  <c r="H20" i="1"/>
  <c r="K20" i="1" s="1"/>
  <c r="K19" i="1" s="1"/>
  <c r="K18" i="1" s="1"/>
  <c r="J19" i="1"/>
  <c r="J18" i="1" s="1"/>
  <c r="I19" i="1"/>
  <c r="H19" i="1"/>
  <c r="G19" i="1"/>
  <c r="F19" i="1"/>
  <c r="F18" i="1" s="1"/>
  <c r="I18" i="1"/>
  <c r="H18" i="1"/>
  <c r="G18" i="1"/>
  <c r="H17" i="1"/>
  <c r="H16" i="1" s="1"/>
  <c r="J16" i="1"/>
  <c r="I16" i="1"/>
  <c r="G16" i="1"/>
  <c r="F16" i="1"/>
  <c r="H15" i="1"/>
  <c r="K15" i="1" s="1"/>
  <c r="K14" i="1" s="1"/>
  <c r="J14" i="1"/>
  <c r="I14" i="1"/>
  <c r="G14" i="1"/>
  <c r="F14" i="1"/>
  <c r="J13" i="1"/>
  <c r="J12" i="1" s="1"/>
  <c r="J10" i="1" s="1"/>
  <c r="I13" i="1"/>
  <c r="G13" i="1"/>
  <c r="F13" i="1"/>
  <c r="F12" i="1" s="1"/>
  <c r="F10" i="1" s="1"/>
  <c r="K43" i="1" l="1"/>
  <c r="K58" i="1"/>
  <c r="G12" i="1"/>
  <c r="K33" i="1"/>
  <c r="K32" i="1" s="1"/>
  <c r="K40" i="1"/>
  <c r="K22" i="1"/>
  <c r="K115" i="1"/>
  <c r="K150" i="1"/>
  <c r="H14" i="1"/>
  <c r="H13" i="1" s="1"/>
  <c r="K17" i="1"/>
  <c r="K16" i="1" s="1"/>
  <c r="K13" i="1" s="1"/>
  <c r="K27" i="1"/>
  <c r="K25" i="1" s="1"/>
  <c r="H31" i="1"/>
  <c r="I99" i="1"/>
  <c r="I57" i="1" s="1"/>
  <c r="I128" i="1"/>
  <c r="I172" i="1"/>
  <c r="G189" i="1"/>
  <c r="K110" i="1"/>
  <c r="K99" i="1" s="1"/>
  <c r="G115" i="1"/>
  <c r="G137" i="1"/>
  <c r="I150" i="1"/>
  <c r="I114" i="1" s="1"/>
  <c r="K169" i="1"/>
  <c r="K175" i="1"/>
  <c r="K172" i="1" s="1"/>
  <c r="I190" i="1"/>
  <c r="I189" i="1" s="1"/>
  <c r="K161" i="1"/>
  <c r="K193" i="1"/>
  <c r="K190" i="1" s="1"/>
  <c r="K189" i="1" s="1"/>
  <c r="H110" i="1"/>
  <c r="H99" i="1" s="1"/>
  <c r="H57" i="1" s="1"/>
  <c r="H161" i="1"/>
  <c r="H169" i="1"/>
  <c r="H175" i="1"/>
  <c r="H172" i="1" s="1"/>
  <c r="H193" i="1"/>
  <c r="H190" i="1" s="1"/>
  <c r="H189" i="1" s="1"/>
  <c r="I10" i="1" l="1"/>
  <c r="K31" i="1"/>
  <c r="K30" i="1" s="1"/>
  <c r="K21" i="1" s="1"/>
  <c r="K12" i="1" s="1"/>
  <c r="K10" i="1" s="1"/>
  <c r="H30" i="1"/>
  <c r="H21" i="1" s="1"/>
  <c r="H12" i="1" s="1"/>
  <c r="H10" i="1" s="1"/>
  <c r="K114" i="1"/>
  <c r="K57" i="1"/>
  <c r="G10" i="1"/>
  <c r="G114" i="1"/>
  <c r="H150" i="1"/>
  <c r="H114" i="1" s="1"/>
</calcChain>
</file>

<file path=xl/sharedStrings.xml><?xml version="1.0" encoding="utf-8"?>
<sst xmlns="http://schemas.openxmlformats.org/spreadsheetml/2006/main" count="218" uniqueCount="192">
  <si>
    <t>Poder Judicial del Estado de Baja California</t>
  </si>
  <si>
    <t>Estado Analítico del Ejercicio del Presupuesto de Egresos</t>
  </si>
  <si>
    <t>Clasificación por Objeto del Gasto (Partida Específica)</t>
  </si>
  <si>
    <t>Del 1 de enero al 31 de marzo de 2021</t>
  </si>
  <si>
    <t>CAPITULO</t>
  </si>
  <si>
    <t>CONCEPTO</t>
  </si>
  <si>
    <t>PARTIDA</t>
  </si>
  <si>
    <t>Egresos</t>
  </si>
  <si>
    <t>Subejercicio</t>
  </si>
  <si>
    <t>GENERICA</t>
  </si>
  <si>
    <t>ESPECIFICA</t>
  </si>
  <si>
    <t>Descripción</t>
  </si>
  <si>
    <t>Aprobado</t>
  </si>
  <si>
    <t>Ampliaciones/ (Reducciones)</t>
  </si>
  <si>
    <t>Modificado</t>
  </si>
  <si>
    <t>Devengado</t>
  </si>
  <si>
    <t>Pagado</t>
  </si>
  <si>
    <t>TOTALES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</si>
  <si>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</si>
  <si>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</si>
  <si>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</si>
  <si>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</si>
  <si>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</si>
  <si>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Sueldo tabular personal permanente</t>
  </si>
  <si>
    <t>Remuneraciones al personal de carácter transitorio</t>
  </si>
  <si>
    <t>Sueldos base al personal eventual</t>
  </si>
  <si>
    <t>Sueldo tabular personal eventual</t>
  </si>
  <si>
    <t>Remuneraciones adicionales y especiales</t>
  </si>
  <si>
    <t>Primas por años de servicios efectivos prestados</t>
  </si>
  <si>
    <t>Primas por años de servicio efectivos prestados</t>
  </si>
  <si>
    <t>Prima de antigüedad</t>
  </si>
  <si>
    <t>Primas de vacaciones, dominical y gratificación de fin de año</t>
  </si>
  <si>
    <t>Prima vacacional</t>
  </si>
  <si>
    <t>Gratificación de fin de año</t>
  </si>
  <si>
    <t>Horas extraordinarias</t>
  </si>
  <si>
    <t>Tiempo extraordinario</t>
  </si>
  <si>
    <t>Compensaciones</t>
  </si>
  <si>
    <t>Seguridad social</t>
  </si>
  <si>
    <t>Aportaciones de seguridad social</t>
  </si>
  <si>
    <t>Aportaciones patronales de servicio médico</t>
  </si>
  <si>
    <t>Aportaciones patronales de fondo de pensiones</t>
  </si>
  <si>
    <t>Aportaciones para seguros</t>
  </si>
  <si>
    <t>Seguro de vida</t>
  </si>
  <si>
    <t>Seguro de vida Magistrados, Jueces y Consejeros</t>
  </si>
  <si>
    <t xml:space="preserve">Seguro Gastos médicos mayores Magistrados, Jueces y Consejeros </t>
  </si>
  <si>
    <t>Otras prestaciones sociales y económicas</t>
  </si>
  <si>
    <t>Prestaciones y haberes de retiro</t>
  </si>
  <si>
    <t>Pensiones y jubilaciones por convenio otros</t>
  </si>
  <si>
    <t>Prestaciones contractuales</t>
  </si>
  <si>
    <t>Canasta básica</t>
  </si>
  <si>
    <t>Bono de transporte</t>
  </si>
  <si>
    <t>Previsión social múltiple</t>
  </si>
  <si>
    <t>Incentivo a la eficiencia</t>
  </si>
  <si>
    <t>Bono por buena disposición</t>
  </si>
  <si>
    <t>Fomento educativo</t>
  </si>
  <si>
    <t>Otras prestaciones contractuales</t>
  </si>
  <si>
    <t>Gastos médicos menores Magistrados, Jueces y Consejeros</t>
  </si>
  <si>
    <t>Pago de estímulos a servidores públicos</t>
  </si>
  <si>
    <t>Estímulos</t>
  </si>
  <si>
    <t>Estímulo por productividad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</si>
  <si>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</si>
  <si>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</si>
  <si>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</si>
  <si>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</si>
  <si>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</si>
  <si>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</si>
  <si>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</si>
  <si>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</si>
  <si>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</si>
  <si>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</si>
  <si>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</si>
  <si>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</si>
  <si>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</si>
  <si>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</si>
  <si>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</si>
  <si>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Agua y hielo para consumo humano</t>
  </si>
  <si>
    <t>Artículos de cafetería</t>
  </si>
  <si>
    <t>Materiales y artículos de construcción y de reparación</t>
  </si>
  <si>
    <t>Cal, yeso y productos de yeso</t>
  </si>
  <si>
    <t>Material eléctrico y electrónico</t>
  </si>
  <si>
    <t>Material eléctrico</t>
  </si>
  <si>
    <t>Artículos metálicos para la construcción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</si>
  <si>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</si>
  <si>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</si>
  <si>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</si>
  <si>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</si>
  <si>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</si>
  <si>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</si>
  <si>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</si>
  <si>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</si>
  <si>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</si>
  <si>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Prendas de serguridad y proteccion personal</t>
  </si>
  <si>
    <t>Ropa de proteccion personal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</si>
  <si>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</si>
  <si>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</si>
  <si>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</si>
  <si>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</si>
  <si>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</si>
  <si>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</si>
  <si>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</si>
  <si>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</si>
  <si>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</si>
  <si>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</si>
  <si>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Refacciones y accesorios menores de equipos de comunicación y telecomunicación</t>
  </si>
  <si>
    <t>SERVICIOS GENERALES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</si>
  <si>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</si>
  <si>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</si>
  <si>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</si>
  <si>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</si>
  <si>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</si>
  <si>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</si>
  <si>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</si>
  <si>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</si>
  <si>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telefonía celular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</si>
  <si>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</si>
  <si>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</si>
  <si>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</si>
  <si>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</si>
  <si>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</si>
  <si>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</si>
  <si>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</si>
  <si>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</si>
  <si>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</si>
  <si>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</si>
  <si>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</si>
  <si>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</si>
  <si>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</si>
  <si>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diseño, arquitectura, ingeniería y actividades relacionadas</t>
  </si>
  <si>
    <t>Servicios y asesorías en materia de ingeniería, arquitectura y diseño</t>
  </si>
  <si>
    <t>Servicios de apoyo administrativo, traducción, fotocopiado e impresión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</si>
  <si>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</si>
  <si>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</si>
  <si>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</si>
  <si>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</si>
  <si>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</si>
  <si>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</si>
  <si>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</si>
  <si>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</si>
  <si>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</si>
  <si>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</si>
  <si>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</si>
  <si>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</si>
  <si>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</si>
  <si>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</si>
  <si>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</si>
  <si>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</si>
  <si>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</si>
  <si>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</si>
  <si>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</si>
  <si>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</si>
  <si>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</si>
  <si>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</si>
  <si>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</si>
  <si>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</si>
  <si>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</si>
  <si>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</si>
  <si>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traslado y viáticos</t>
  </si>
  <si>
    <t>Pasajes aéreos</t>
  </si>
  <si>
    <t>Viáticos en el país</t>
  </si>
  <si>
    <t>Hospedaje en el país</t>
  </si>
  <si>
    <t>Otros servicios de traslado</t>
  </si>
  <si>
    <t>Peajes</t>
  </si>
  <si>
    <t>Servicios oficiales</t>
  </si>
  <si>
    <t>Gastos de representación</t>
  </si>
  <si>
    <t>Reuniones de trabajo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</si>
  <si>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</si>
  <si>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</si>
  <si>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</si>
  <si>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</si>
  <si>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BIENES MUEBLES, INMUEBLES E INTANGIBLES</t>
  </si>
  <si>
    <t>Mobiliario y equipo de administración</t>
  </si>
  <si>
    <t>Muebles de oficina y estantería</t>
  </si>
  <si>
    <t>Equipo de computo y tecnologías de la información</t>
  </si>
  <si>
    <t>Equipo de computo y de tecnología de la información</t>
  </si>
  <si>
    <t>Adquisición de impresor</t>
  </si>
  <si>
    <t>Equipo de cómputo diverso</t>
  </si>
  <si>
    <t>Otros mobiliarios y equipos de administración</t>
  </si>
  <si>
    <t>Mobiliario y equipo educacional y recreativo</t>
  </si>
  <si>
    <t>Equipos y aparatos audiovisuales</t>
  </si>
  <si>
    <t>Equipos e instrumental medico y de laboratorio</t>
  </si>
  <si>
    <t>Instrumental médico y de laboratorio</t>
  </si>
  <si>
    <t>Equipo médico y de laboratorio</t>
  </si>
  <si>
    <t>Maquinaria, otros equipos y herramientas</t>
  </si>
  <si>
    <t>Equipo de comunicación y telecomunicación</t>
  </si>
  <si>
    <t>INVERSION PÚBLICA</t>
  </si>
  <si>
    <t>Obra pública en bienes propios</t>
  </si>
  <si>
    <t>Trabajos de acabados en edificaciones y otros trabajos especializados</t>
  </si>
  <si>
    <t>Acabados y otros trabajos especializados en bienes propios</t>
  </si>
  <si>
    <t>INVERSIONES FINANCIERAS Y OTRAS PROVISIONES</t>
  </si>
  <si>
    <t>Inversiones en Fideicomisos, Mandatos y Otros análogos</t>
  </si>
  <si>
    <t>Inversiones en Fideicomisos del Poder Judicial</t>
  </si>
  <si>
    <t>Inversiones en Fideicomisos del Poder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</si>
</sst>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[Red]\-0\ "/>
    <numFmt numFmtId="165" formatCode="#,##0.00000000000_ ;[Red]\-#,##0.00000000000\ "/>
    <numFmt numFmtId="166" formatCode="General_)"/>
    <numFmt numFmtId="167" formatCode="_([$€-2]* #,##0.00_);_([$€-2]* \(#,##0.00\);_([$€-2]* &quot;-&quot;??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3">
    <xf numFmtId="0" fontId="0" fillId="0" borderId="0"/>
    <xf numFmtId="166" fontId="7" fillId="0" borderId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>
      <alignment vertical="top"/>
    </xf>
    <xf numFmtId="0" fontId="1" fillId="0" borderId="0"/>
  </cellStyleXfs>
  <cellXfs count="87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5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164" fontId="0" fillId="0" borderId="8" xfId="0" applyNumberFormat="1" applyFont="1" applyBorder="1" applyAlignment="1" applyProtection="1">
      <alignment horizontal="center" vertical="top"/>
      <protection locked="0"/>
    </xf>
    <xf numFmtId="164" fontId="0" fillId="0" borderId="9" xfId="0" applyNumberFormat="1" applyFont="1" applyBorder="1" applyAlignment="1" applyProtection="1">
      <alignment horizontal="left" vertical="top"/>
      <protection locked="0"/>
    </xf>
    <xf numFmtId="40" fontId="0" fillId="0" borderId="10" xfId="0" applyNumberFormat="1" applyFont="1" applyBorder="1" applyAlignment="1" applyProtection="1">
      <alignment vertical="top"/>
      <protection locked="0"/>
    </xf>
    <xf numFmtId="0" fontId="0" fillId="0" borderId="0" xfId="0" applyFont="1" applyFill="1" applyAlignment="1"/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/>
    <xf numFmtId="0" fontId="3" fillId="3" borderId="13" xfId="0" applyFont="1" applyFill="1" applyBorder="1" applyAlignment="1"/>
    <xf numFmtId="0" fontId="3" fillId="3" borderId="14" xfId="0" applyFont="1" applyFill="1" applyBorder="1" applyAlignment="1">
      <alignment vertical="top"/>
    </xf>
    <xf numFmtId="40" fontId="3" fillId="3" borderId="15" xfId="0" applyNumberFormat="1" applyFont="1" applyFill="1" applyBorder="1" applyAlignment="1" applyProtection="1">
      <alignment vertical="top"/>
    </xf>
    <xf numFmtId="0" fontId="0" fillId="0" borderId="9" xfId="0" applyFont="1" applyFill="1" applyBorder="1" applyAlignment="1"/>
    <xf numFmtId="0" fontId="0" fillId="0" borderId="16" xfId="0" applyFont="1" applyFill="1" applyBorder="1" applyAlignment="1"/>
    <xf numFmtId="164" fontId="0" fillId="0" borderId="16" xfId="0" applyNumberFormat="1" applyFont="1" applyFill="1" applyBorder="1" applyAlignment="1" applyProtection="1">
      <alignment horizontal="center" vertical="top"/>
      <protection locked="0"/>
    </xf>
    <xf numFmtId="164" fontId="0" fillId="0" borderId="16" xfId="0" applyNumberFormat="1" applyFont="1" applyFill="1" applyBorder="1" applyAlignment="1" applyProtection="1">
      <alignment horizontal="left" vertical="top"/>
      <protection locked="0"/>
    </xf>
    <xf numFmtId="40" fontId="0" fillId="0" borderId="10" xfId="0" applyNumberFormat="1" applyFont="1" applyFill="1" applyBorder="1" applyAlignment="1" applyProtection="1">
      <alignment vertical="top"/>
      <protection locked="0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>
      <alignment vertical="top"/>
    </xf>
    <xf numFmtId="40" fontId="3" fillId="0" borderId="15" xfId="0" applyNumberFormat="1" applyFont="1" applyFill="1" applyBorder="1" applyAlignment="1" applyProtection="1">
      <alignment vertical="top"/>
    </xf>
    <xf numFmtId="40" fontId="3" fillId="0" borderId="17" xfId="0" applyNumberFormat="1" applyFont="1" applyFill="1" applyBorder="1" applyAlignment="1" applyProtection="1">
      <alignment vertical="top"/>
      <protection locked="0"/>
    </xf>
    <xf numFmtId="165" fontId="0" fillId="0" borderId="0" xfId="0" applyNumberFormat="1" applyFont="1" applyFill="1" applyAlignment="1"/>
    <xf numFmtId="0" fontId="0" fillId="0" borderId="11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left"/>
    </xf>
    <xf numFmtId="0" fontId="3" fillId="4" borderId="12" xfId="0" applyFont="1" applyFill="1" applyBorder="1" applyAlignment="1"/>
    <xf numFmtId="0" fontId="3" fillId="4" borderId="13" xfId="0" applyFont="1" applyFill="1" applyBorder="1" applyAlignment="1"/>
    <xf numFmtId="0" fontId="3" fillId="4" borderId="14" xfId="0" applyFont="1" applyFill="1" applyBorder="1" applyAlignment="1">
      <alignment vertical="top"/>
    </xf>
    <xf numFmtId="40" fontId="3" fillId="4" borderId="15" xfId="0" applyNumberFormat="1" applyFont="1" applyFill="1" applyBorder="1" applyAlignment="1" applyProtection="1">
      <alignment vertical="top"/>
      <protection locked="0"/>
    </xf>
    <xf numFmtId="40" fontId="3" fillId="4" borderId="17" xfId="0" applyNumberFormat="1" applyFont="1" applyFill="1" applyBorder="1" applyAlignment="1" applyProtection="1">
      <alignment vertical="top"/>
      <protection locked="0"/>
    </xf>
    <xf numFmtId="0" fontId="0" fillId="0" borderId="18" xfId="0" applyFont="1" applyFill="1" applyBorder="1" applyAlignment="1">
      <alignment horizontal="left"/>
    </xf>
    <xf numFmtId="0" fontId="0" fillId="3" borderId="18" xfId="0" applyFont="1" applyFill="1" applyBorder="1" applyAlignment="1">
      <alignment horizontal="left"/>
    </xf>
    <xf numFmtId="0" fontId="0" fillId="3" borderId="12" xfId="0" applyFont="1" applyFill="1" applyBorder="1" applyAlignment="1"/>
    <xf numFmtId="0" fontId="0" fillId="3" borderId="14" xfId="0" applyFont="1" applyFill="1" applyBorder="1" applyAlignment="1">
      <alignment vertical="top"/>
    </xf>
    <xf numFmtId="40" fontId="0" fillId="3" borderId="15" xfId="0" applyNumberFormat="1" applyFont="1" applyFill="1" applyBorder="1" applyAlignment="1" applyProtection="1">
      <alignment vertical="top"/>
      <protection locked="0"/>
    </xf>
    <xf numFmtId="40" fontId="0" fillId="3" borderId="17" xfId="0" applyNumberFormat="1" applyFont="1" applyFill="1" applyBorder="1" applyAlignment="1" applyProtection="1">
      <alignment vertical="top"/>
      <protection locked="0"/>
    </xf>
    <xf numFmtId="0" fontId="0" fillId="0" borderId="18" xfId="0" applyFont="1" applyFill="1" applyBorder="1" applyAlignment="1"/>
    <xf numFmtId="164" fontId="0" fillId="0" borderId="18" xfId="0" applyNumberFormat="1" applyFont="1" applyBorder="1" applyAlignment="1" applyProtection="1">
      <alignment horizontal="right" vertical="top"/>
      <protection locked="0"/>
    </xf>
    <xf numFmtId="164" fontId="0" fillId="0" borderId="12" xfId="0" applyNumberFormat="1" applyFont="1" applyBorder="1" applyAlignment="1" applyProtection="1">
      <alignment horizontal="left" vertical="top" wrapText="1"/>
      <protection locked="0"/>
    </xf>
    <xf numFmtId="40" fontId="0" fillId="0" borderId="15" xfId="0" applyNumberFormat="1" applyFont="1" applyFill="1" applyBorder="1" applyAlignment="1" applyProtection="1">
      <alignment vertical="top"/>
      <protection locked="0"/>
    </xf>
    <xf numFmtId="164" fontId="0" fillId="0" borderId="8" xfId="0" applyNumberFormat="1" applyFont="1" applyBorder="1" applyAlignment="1" applyProtection="1">
      <alignment horizontal="right" vertical="top"/>
      <protection locked="0"/>
    </xf>
    <xf numFmtId="164" fontId="0" fillId="0" borderId="9" xfId="0" applyNumberFormat="1" applyFont="1" applyBorder="1" applyAlignment="1" applyProtection="1">
      <alignment horizontal="left" vertical="top" wrapText="1"/>
      <protection locked="0"/>
    </xf>
    <xf numFmtId="40" fontId="3" fillId="0" borderId="15" xfId="0" applyNumberFormat="1" applyFont="1" applyFill="1" applyBorder="1" applyAlignment="1" applyProtection="1">
      <alignment vertical="top"/>
      <protection locked="0"/>
    </xf>
    <xf numFmtId="0" fontId="0" fillId="0" borderId="12" xfId="0" applyFont="1" applyFill="1" applyBorder="1" applyAlignment="1">
      <alignment horizontal="left"/>
    </xf>
    <xf numFmtId="164" fontId="0" fillId="0" borderId="13" xfId="0" applyNumberFormat="1" applyFont="1" applyBorder="1" applyAlignment="1" applyProtection="1">
      <alignment horizontal="right" vertical="top"/>
      <protection locked="0"/>
    </xf>
    <xf numFmtId="164" fontId="0" fillId="0" borderId="13" xfId="0" applyNumberFormat="1" applyFont="1" applyBorder="1" applyAlignment="1" applyProtection="1">
      <alignment horizontal="left" vertical="top" wrapText="1"/>
      <protection locked="0"/>
    </xf>
    <xf numFmtId="40" fontId="0" fillId="0" borderId="0" xfId="0" applyNumberFormat="1" applyFont="1" applyFill="1" applyBorder="1" applyAlignment="1">
      <alignment vertical="top"/>
    </xf>
    <xf numFmtId="40" fontId="6" fillId="0" borderId="0" xfId="0" applyNumberFormat="1" applyFont="1" applyBorder="1" applyAlignment="1">
      <alignment vertical="top" wrapText="1" readingOrder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/>
    <xf numFmtId="0" fontId="0" fillId="0" borderId="13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/>
    <xf numFmtId="0" fontId="0" fillId="0" borderId="20" xfId="0" applyFont="1" applyFill="1" applyBorder="1" applyAlignment="1">
      <alignment horizontal="left"/>
    </xf>
    <xf numFmtId="164" fontId="0" fillId="0" borderId="20" xfId="0" applyNumberFormat="1" applyFont="1" applyBorder="1" applyAlignment="1" applyProtection="1">
      <alignment horizontal="right" vertical="top"/>
      <protection locked="0"/>
    </xf>
    <xf numFmtId="164" fontId="0" fillId="0" borderId="21" xfId="0" applyNumberFormat="1" applyFont="1" applyBorder="1" applyAlignment="1" applyProtection="1">
      <alignment horizontal="left" vertical="top" wrapText="1"/>
      <protection locked="0"/>
    </xf>
    <xf numFmtId="40" fontId="0" fillId="0" borderId="22" xfId="0" applyNumberFormat="1" applyFont="1" applyFill="1" applyBorder="1" applyAlignment="1" applyProtection="1">
      <alignment vertical="top"/>
      <protection locked="0"/>
    </xf>
    <xf numFmtId="40" fontId="3" fillId="0" borderId="23" xfId="0" applyNumberFormat="1" applyFont="1" applyFill="1" applyBorder="1" applyAlignment="1" applyProtection="1">
      <alignment vertical="top"/>
      <protection locked="0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/>
    <xf numFmtId="0" fontId="0" fillId="0" borderId="25" xfId="0" applyFont="1" applyFill="1" applyBorder="1" applyAlignment="1">
      <alignment horizontal="left"/>
    </xf>
    <xf numFmtId="164" fontId="0" fillId="0" borderId="25" xfId="0" applyNumberFormat="1" applyFont="1" applyBorder="1" applyAlignment="1" applyProtection="1">
      <alignment horizontal="right" vertical="top"/>
      <protection locked="0"/>
    </xf>
    <xf numFmtId="164" fontId="0" fillId="0" borderId="25" xfId="0" applyNumberFormat="1" applyFont="1" applyBorder="1" applyAlignment="1" applyProtection="1">
      <alignment horizontal="left" vertical="top"/>
      <protection locked="0"/>
    </xf>
    <xf numFmtId="40" fontId="0" fillId="0" borderId="26" xfId="0" applyNumberFormat="1" applyFont="1" applyFill="1" applyBorder="1" applyAlignment="1" applyProtection="1">
      <alignment vertical="top"/>
      <protection locked="0"/>
    </xf>
    <xf numFmtId="40" fontId="0" fillId="0" borderId="27" xfId="0" applyNumberFormat="1" applyFont="1" applyFill="1" applyBorder="1" applyAlignment="1" applyProtection="1">
      <alignment vertical="top"/>
      <protection locked="0"/>
    </xf>
    <xf numFmtId="40" fontId="0" fillId="0" borderId="28" xfId="0" applyNumberFormat="1" applyFont="1" applyBorder="1" applyAlignment="1" applyProtection="1">
      <alignment vertical="top"/>
      <protection locked="0"/>
    </xf>
    <xf numFmtId="0" fontId="0" fillId="0" borderId="0" xfId="0" applyFont="1" applyBorder="1" applyAlignment="1"/>
    <xf numFmtId="0" fontId="0" fillId="0" borderId="0" xfId="0" applyFont="1" applyBorder="1" applyAlignment="1">
      <alignment horizontal="left" vertical="top"/>
    </xf>
    <xf numFmtId="40" fontId="0" fillId="0" borderId="0" xfId="0" applyNumberFormat="1" applyFont="1" applyFill="1" applyBorder="1" applyAlignment="1" applyProtection="1">
      <alignment vertical="top"/>
      <protection locked="0"/>
    </xf>
    <xf numFmtId="4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Font="1" applyAlignment="1">
      <alignment horizontal="left" vertical="top"/>
    </xf>
  </cellXfs>
  <cellStyles count="13">
    <cellStyle name="=C:\WINNT\SYSTEM32\COMMAND.COM" xfId="1"/>
    <cellStyle name="Comma 4 2" xfId="2"/>
    <cellStyle name="Euro" xfId="3"/>
    <cellStyle name="Euro 2" xfId="4"/>
    <cellStyle name="Euro 3" xfId="5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223</xdr:row>
      <xdr:rowOff>9525</xdr:rowOff>
    </xdr:from>
    <xdr:to>
      <xdr:col>10</xdr:col>
      <xdr:colOff>790575</xdr:colOff>
      <xdr:row>227</xdr:row>
      <xdr:rowOff>142875</xdr:rowOff>
    </xdr:to>
    <xdr:sp macro="" textlink="">
      <xdr:nvSpPr>
        <xdr:cNvPr id="2" name="1 CuadroTexto"/>
        <xdr:cNvSpPr txBox="1"/>
      </xdr:nvSpPr>
      <xdr:spPr>
        <a:xfrm>
          <a:off x="8486775" y="51692175"/>
          <a:ext cx="28003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1295399</xdr:colOff>
      <xdr:row>223</xdr:row>
      <xdr:rowOff>9525</xdr:rowOff>
    </xdr:from>
    <xdr:to>
      <xdr:col>7</xdr:col>
      <xdr:colOff>409574</xdr:colOff>
      <xdr:row>228</xdr:row>
      <xdr:rowOff>76200</xdr:rowOff>
    </xdr:to>
    <xdr:sp macro="" textlink="">
      <xdr:nvSpPr>
        <xdr:cNvPr id="3" name="2 CuadroTexto"/>
        <xdr:cNvSpPr txBox="1"/>
      </xdr:nvSpPr>
      <xdr:spPr>
        <a:xfrm>
          <a:off x="4238624" y="51692175"/>
          <a:ext cx="3619500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______________________________________________</a:t>
          </a:r>
        </a:p>
        <a:p>
          <a:pPr algn="ctr"/>
          <a:r>
            <a:rPr lang="es-MX" sz="1100"/>
            <a:t>Mgdo. Alejandro</a:t>
          </a:r>
          <a:r>
            <a:rPr lang="es-MX" sz="1100" baseline="0"/>
            <a:t> Isaac Fragozo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57150</xdr:colOff>
      <xdr:row>223</xdr:row>
      <xdr:rowOff>9525</xdr:rowOff>
    </xdr:from>
    <xdr:to>
      <xdr:col>3</xdr:col>
      <xdr:colOff>647700</xdr:colOff>
      <xdr:row>228</xdr:row>
      <xdr:rowOff>85725</xdr:rowOff>
    </xdr:to>
    <xdr:sp macro="" textlink="">
      <xdr:nvSpPr>
        <xdr:cNvPr id="4" name="3 CuadroTexto"/>
        <xdr:cNvSpPr txBox="1"/>
      </xdr:nvSpPr>
      <xdr:spPr>
        <a:xfrm>
          <a:off x="57150" y="516921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O221"/>
  <sheetViews>
    <sheetView tabSelected="1" zoomScaleNormal="100" workbookViewId="0">
      <selection activeCell="A9" sqref="A9"/>
    </sheetView>
  </sheetViews>
  <sheetFormatPr baseColWidth="10" defaultRowHeight="15" x14ac:dyDescent="0.25"/>
  <cols>
    <col min="1" max="2" width="11.42578125" style="2" customWidth="1"/>
    <col min="3" max="3" width="9.85546875" style="2" customWidth="1"/>
    <col min="4" max="4" width="11.42578125" style="2" customWidth="1"/>
    <col min="5" max="5" width="37.85546875" style="86" customWidth="1"/>
    <col min="6" max="6" width="15.5703125" style="2" customWidth="1"/>
    <col min="7" max="7" width="14.140625" style="2" customWidth="1"/>
    <col min="8" max="8" width="15.140625" style="2" customWidth="1"/>
    <col min="9" max="10" width="15.28515625" style="2" customWidth="1"/>
    <col min="11" max="11" width="15.140625" style="2" customWidth="1"/>
    <col min="12" max="12" width="11.42578125" style="2" customWidth="1"/>
    <col min="13" max="13" width="11.42578125" style="2"/>
    <col min="14" max="14" width="16.140625" style="2" bestFit="1" customWidth="1"/>
    <col min="15" max="16384" width="11.42578125" style="2"/>
  </cols>
  <sheetData>
    <row r="1" spans="1:14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15.75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4" ht="15.7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ht="15.75" customHeight="1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4" ht="15.75" customHeight="1" x14ac:dyDescent="0.2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ht="6.75" customHeight="1" thickBot="1" x14ac:dyDescent="0.3">
      <c r="D6" s="4"/>
      <c r="E6" s="5"/>
      <c r="F6" s="4"/>
    </row>
    <row r="7" spans="1:14" ht="24.75" customHeight="1" x14ac:dyDescent="0.25">
      <c r="A7" s="6" t="s">
        <v>4</v>
      </c>
      <c r="B7" s="7" t="s">
        <v>5</v>
      </c>
      <c r="C7" s="7" t="s">
        <v>6</v>
      </c>
      <c r="D7" s="7"/>
      <c r="E7" s="7"/>
      <c r="F7" s="8" t="s">
        <v>7</v>
      </c>
      <c r="G7" s="8"/>
      <c r="H7" s="8"/>
      <c r="I7" s="8"/>
      <c r="J7" s="8"/>
      <c r="K7" s="9" t="s">
        <v>8</v>
      </c>
    </row>
    <row r="8" spans="1:14" ht="28.5" customHeight="1" x14ac:dyDescent="0.25">
      <c r="A8" s="10"/>
      <c r="B8" s="11"/>
      <c r="C8" s="12" t="s">
        <v>9</v>
      </c>
      <c r="D8" s="12" t="s">
        <v>10</v>
      </c>
      <c r="E8" s="13" t="s">
        <v>11</v>
      </c>
      <c r="F8" s="14" t="s">
        <v>12</v>
      </c>
      <c r="G8" s="14" t="s">
        <v>13</v>
      </c>
      <c r="H8" s="14" t="s">
        <v>14</v>
      </c>
      <c r="I8" s="14" t="s">
        <v>15</v>
      </c>
      <c r="J8" s="14" t="s">
        <v>16</v>
      </c>
      <c r="K8" s="15"/>
    </row>
    <row r="9" spans="1:14" s="21" customFormat="1" x14ac:dyDescent="0.25">
      <c r="A9" s="16"/>
      <c r="B9" s="17"/>
      <c r="C9" s="17"/>
      <c r="D9" s="18"/>
      <c r="E9" s="19"/>
      <c r="F9" s="20"/>
      <c r="G9" s="20"/>
      <c r="H9" s="20"/>
      <c r="I9" s="20"/>
      <c r="J9" s="20"/>
      <c r="K9" s="20"/>
    </row>
    <row r="10" spans="1:14" s="21" customFormat="1" ht="15" customHeight="1" x14ac:dyDescent="0.25">
      <c r="A10" s="22" t="s">
        <v>17</v>
      </c>
      <c r="B10" s="23"/>
      <c r="C10" s="24"/>
      <c r="D10" s="24"/>
      <c r="E10" s="25"/>
      <c r="F10" s="26">
        <f>SUM(F12,F57,F114,F184,F189,F209,F214)</f>
        <v>1029400000.0009998</v>
      </c>
      <c r="G10" s="26">
        <f>SUM(G12,G57,G114,G184,G189,G209,G214)</f>
        <v>0</v>
      </c>
      <c r="H10" s="26">
        <f>SUM(H12,H57,H114,H184,H189,H209,H214)</f>
        <v>1029400000.0009998</v>
      </c>
      <c r="I10" s="26">
        <f>SUM(I12,I57,I114,I184,I189,I209,I214)</f>
        <v>228753486.08999994</v>
      </c>
      <c r="J10" s="26">
        <f>SUM(J12,J57,J114,J184,J189,J209,J214)</f>
        <v>223128171.66999999</v>
      </c>
      <c r="K10" s="26">
        <f>SUM(K12,K57,K114,K184,K189,K209,K214)</f>
        <v>800646513.91099989</v>
      </c>
    </row>
    <row r="11" spans="1:14" s="21" customFormat="1" x14ac:dyDescent="0.25">
      <c r="A11" s="16"/>
      <c r="B11" s="27"/>
      <c r="C11" s="28"/>
      <c r="D11" s="29"/>
      <c r="E11" s="30"/>
      <c r="F11" s="31"/>
      <c r="G11" s="31"/>
      <c r="H11" s="31"/>
      <c r="I11" s="31"/>
      <c r="J11" s="31"/>
      <c r="K11" s="31"/>
    </row>
    <row r="12" spans="1:14" s="21" customFormat="1" ht="15" customHeight="1" x14ac:dyDescent="0.25">
      <c r="A12" s="32">
        <v>10000</v>
      </c>
      <c r="B12" s="33" t="s">
        <v>18</v>
      </c>
      <c r="C12" s="34"/>
      <c r="D12" s="34"/>
      <c r="E12" s="35"/>
      <c r="F12" s="36">
        <f>SUM(F13,F18,F21,F32,F40,F53)</f>
        <v>970798083.08999991</v>
      </c>
      <c r="G12" s="36">
        <f>SUM(G13,G18,G21,G32,G40,G53)</f>
        <v>0</v>
      </c>
      <c r="H12" s="36">
        <f>SUM(H13,H18,H21,H32,H40,H53)</f>
        <v>970798083.08999991</v>
      </c>
      <c r="I12" s="36">
        <f>SUM(I13,I18,I21,I32,I40,I53)</f>
        <v>222430068.40999997</v>
      </c>
      <c r="J12" s="36">
        <f>SUM(J13,J18,J21,J32,J40,J53)</f>
        <v>217017530.15999997</v>
      </c>
      <c r="K12" s="37">
        <f>SUM(K13,K18,K21,K32,K40,K53)</f>
        <v>748368014.67999995</v>
      </c>
      <c r="N12" s="38"/>
    </row>
    <row r="13" spans="1:14" s="21" customFormat="1" x14ac:dyDescent="0.25">
      <c r="A13" s="39"/>
      <c r="B13" s="40">
        <v>11000</v>
      </c>
      <c r="C13" s="41" t="s">
        <v>19</v>
      </c>
      <c r="D13" s="42"/>
      <c r="E13" s="43"/>
      <c r="F13" s="44">
        <f t="shared" ref="F13:K13" si="0">SUM(F14,F16)</f>
        <v>380939334.19999999</v>
      </c>
      <c r="G13" s="44">
        <f t="shared" si="0"/>
        <v>0</v>
      </c>
      <c r="H13" s="44">
        <f t="shared" si="0"/>
        <v>380939334.19999999</v>
      </c>
      <c r="I13" s="44">
        <f t="shared" si="0"/>
        <v>88815069.549999997</v>
      </c>
      <c r="J13" s="44">
        <f t="shared" si="0"/>
        <v>88815069.549999997</v>
      </c>
      <c r="K13" s="45">
        <f t="shared" si="0"/>
        <v>292124264.64999998</v>
      </c>
    </row>
    <row r="14" spans="1:14" s="21" customFormat="1" x14ac:dyDescent="0.25">
      <c r="A14" s="39"/>
      <c r="B14" s="46"/>
      <c r="C14" s="47">
        <v>11100</v>
      </c>
      <c r="D14" s="48" t="s">
        <v>20</v>
      </c>
      <c r="E14" s="49"/>
      <c r="F14" s="50">
        <f t="shared" ref="F14:K14" si="1">SUM(F15)</f>
        <v>119711995.73</v>
      </c>
      <c r="G14" s="50">
        <f t="shared" si="1"/>
        <v>0</v>
      </c>
      <c r="H14" s="50">
        <f t="shared" si="1"/>
        <v>119711995.73</v>
      </c>
      <c r="I14" s="50">
        <f t="shared" si="1"/>
        <v>23977553.899999999</v>
      </c>
      <c r="J14" s="50">
        <f t="shared" si="1"/>
        <v>23977553.899999999</v>
      </c>
      <c r="K14" s="51">
        <f t="shared" si="1"/>
        <v>95734441.830000013</v>
      </c>
    </row>
    <row r="15" spans="1:14" s="21" customFormat="1" x14ac:dyDescent="0.25">
      <c r="A15" s="39"/>
      <c r="B15" s="52"/>
      <c r="C15" s="46"/>
      <c r="D15" s="53">
        <v>11101</v>
      </c>
      <c r="E15" s="54" t="s">
        <v>21</v>
      </c>
      <c r="F15" s="55">
        <v>119711995.73</v>
      </c>
      <c r="G15" s="55">
        <v>0</v>
      </c>
      <c r="H15" s="55">
        <f>F15+G15</f>
        <v>119711995.73</v>
      </c>
      <c r="I15" s="55">
        <v>23977553.899999999</v>
      </c>
      <c r="J15" s="55">
        <v>23977553.899999999</v>
      </c>
      <c r="K15" s="37">
        <f>H15-I15</f>
        <v>95734441.830000013</v>
      </c>
    </row>
    <row r="16" spans="1:14" s="21" customFormat="1" x14ac:dyDescent="0.25">
      <c r="A16" s="39"/>
      <c r="B16" s="46"/>
      <c r="C16" s="47">
        <v>11300</v>
      </c>
      <c r="D16" s="48" t="s">
        <v>22</v>
      </c>
      <c r="E16" s="49"/>
      <c r="F16" s="50">
        <f t="shared" ref="F16:K16" si="2">SUM(F17)</f>
        <v>261227338.47</v>
      </c>
      <c r="G16" s="50">
        <f t="shared" si="2"/>
        <v>0</v>
      </c>
      <c r="H16" s="50">
        <f t="shared" si="2"/>
        <v>261227338.47</v>
      </c>
      <c r="I16" s="50">
        <f t="shared" si="2"/>
        <v>64837515.649999999</v>
      </c>
      <c r="J16" s="50">
        <f t="shared" si="2"/>
        <v>64837515.649999999</v>
      </c>
      <c r="K16" s="51">
        <f t="shared" si="2"/>
        <v>196389822.81999999</v>
      </c>
    </row>
    <row r="17" spans="1:11" s="21" customFormat="1" x14ac:dyDescent="0.25">
      <c r="A17" s="39"/>
      <c r="B17" s="52"/>
      <c r="C17" s="46"/>
      <c r="D17" s="53">
        <v>11301</v>
      </c>
      <c r="E17" s="54" t="s">
        <v>23</v>
      </c>
      <c r="F17" s="55">
        <v>261227338.47</v>
      </c>
      <c r="G17" s="55">
        <v>0</v>
      </c>
      <c r="H17" s="55">
        <f>F17+G17</f>
        <v>261227338.47</v>
      </c>
      <c r="I17" s="55">
        <v>64837515.649999999</v>
      </c>
      <c r="J17" s="55">
        <v>64837515.649999999</v>
      </c>
      <c r="K17" s="37">
        <f t="shared" ref="K17:K71" si="3">H17-I17</f>
        <v>196389822.81999999</v>
      </c>
    </row>
    <row r="18" spans="1:11" s="21" customFormat="1" x14ac:dyDescent="0.25">
      <c r="A18" s="39"/>
      <c r="B18" s="40">
        <v>12000</v>
      </c>
      <c r="C18" s="41" t="s">
        <v>24</v>
      </c>
      <c r="D18" s="42"/>
      <c r="E18" s="43"/>
      <c r="F18" s="44">
        <f>SUM(F19)</f>
        <v>2248027.71</v>
      </c>
      <c r="G18" s="44">
        <f t="shared" ref="G18:K19" si="4">SUM(G19)</f>
        <v>0</v>
      </c>
      <c r="H18" s="44">
        <f t="shared" si="4"/>
        <v>2248027.71</v>
      </c>
      <c r="I18" s="44">
        <f t="shared" si="4"/>
        <v>1225347.01</v>
      </c>
      <c r="J18" s="44">
        <f t="shared" si="4"/>
        <v>1225347.01</v>
      </c>
      <c r="K18" s="44">
        <f t="shared" si="4"/>
        <v>1022680.7</v>
      </c>
    </row>
    <row r="19" spans="1:11" s="21" customFormat="1" x14ac:dyDescent="0.25">
      <c r="A19" s="39"/>
      <c r="B19" s="46"/>
      <c r="C19" s="47">
        <v>12200</v>
      </c>
      <c r="D19" s="48" t="s">
        <v>25</v>
      </c>
      <c r="E19" s="49"/>
      <c r="F19" s="50">
        <f t="shared" ref="F19" si="5">SUM(F20)</f>
        <v>2248027.71</v>
      </c>
      <c r="G19" s="50">
        <f t="shared" si="4"/>
        <v>0</v>
      </c>
      <c r="H19" s="50">
        <f t="shared" si="4"/>
        <v>2248027.71</v>
      </c>
      <c r="I19" s="50">
        <f t="shared" si="4"/>
        <v>1225347.01</v>
      </c>
      <c r="J19" s="50">
        <f t="shared" si="4"/>
        <v>1225347.01</v>
      </c>
      <c r="K19" s="51">
        <f t="shared" si="4"/>
        <v>1022680.7</v>
      </c>
    </row>
    <row r="20" spans="1:11" s="21" customFormat="1" x14ac:dyDescent="0.25">
      <c r="A20" s="39"/>
      <c r="B20" s="52"/>
      <c r="C20" s="46"/>
      <c r="D20" s="56">
        <v>12201</v>
      </c>
      <c r="E20" s="57" t="s">
        <v>26</v>
      </c>
      <c r="F20" s="55">
        <v>2248027.71</v>
      </c>
      <c r="G20" s="55">
        <v>0</v>
      </c>
      <c r="H20" s="55">
        <f>F20+G20</f>
        <v>2248027.71</v>
      </c>
      <c r="I20" s="55">
        <v>1225347.01</v>
      </c>
      <c r="J20" s="55">
        <v>1225347.01</v>
      </c>
      <c r="K20" s="37">
        <f t="shared" si="3"/>
        <v>1022680.7</v>
      </c>
    </row>
    <row r="21" spans="1:11" s="21" customFormat="1" x14ac:dyDescent="0.25">
      <c r="A21" s="39"/>
      <c r="B21" s="40">
        <v>13000</v>
      </c>
      <c r="C21" s="41" t="s">
        <v>27</v>
      </c>
      <c r="D21" s="42"/>
      <c r="E21" s="43"/>
      <c r="F21" s="44">
        <f>SUM(F22,F25,F28,F30)</f>
        <v>295155647.72000003</v>
      </c>
      <c r="G21" s="44">
        <f t="shared" ref="G21:K21" si="6">SUM(G22,G25,G28,G30)</f>
        <v>0</v>
      </c>
      <c r="H21" s="44">
        <f t="shared" si="6"/>
        <v>295155647.72000003</v>
      </c>
      <c r="I21" s="44">
        <f t="shared" si="6"/>
        <v>59782679.379999995</v>
      </c>
      <c r="J21" s="44">
        <f t="shared" si="6"/>
        <v>59782679.379999995</v>
      </c>
      <c r="K21" s="45">
        <f t="shared" si="6"/>
        <v>235372968.33999997</v>
      </c>
    </row>
    <row r="22" spans="1:11" s="21" customFormat="1" x14ac:dyDescent="0.25">
      <c r="A22" s="39"/>
      <c r="B22" s="46"/>
      <c r="C22" s="47">
        <v>13100</v>
      </c>
      <c r="D22" s="48" t="s">
        <v>28</v>
      </c>
      <c r="E22" s="49"/>
      <c r="F22" s="50">
        <f>SUM(F23:F24)</f>
        <v>5501031.3300000001</v>
      </c>
      <c r="G22" s="50">
        <f t="shared" ref="G22:K22" si="7">SUM(G23:G24)</f>
        <v>0</v>
      </c>
      <c r="H22" s="50">
        <f t="shared" si="7"/>
        <v>5501031.3300000001</v>
      </c>
      <c r="I22" s="50">
        <f t="shared" si="7"/>
        <v>775547.88</v>
      </c>
      <c r="J22" s="50">
        <f t="shared" si="7"/>
        <v>775547.88</v>
      </c>
      <c r="K22" s="51">
        <f t="shared" si="7"/>
        <v>4725483.45</v>
      </c>
    </row>
    <row r="23" spans="1:11" s="21" customFormat="1" ht="30" x14ac:dyDescent="0.25">
      <c r="A23" s="39"/>
      <c r="B23" s="52"/>
      <c r="C23" s="46"/>
      <c r="D23" s="53">
        <v>13101</v>
      </c>
      <c r="E23" s="54" t="s">
        <v>29</v>
      </c>
      <c r="F23" s="55">
        <v>3501031.33</v>
      </c>
      <c r="G23" s="55">
        <v>0</v>
      </c>
      <c r="H23" s="55">
        <f t="shared" ref="H23:H24" si="8">F23+G23</f>
        <v>3501031.33</v>
      </c>
      <c r="I23" s="55">
        <v>775547.88</v>
      </c>
      <c r="J23" s="55">
        <v>775547.88</v>
      </c>
      <c r="K23" s="37">
        <f t="shared" si="3"/>
        <v>2725483.45</v>
      </c>
    </row>
    <row r="24" spans="1:11" s="21" customFormat="1" x14ac:dyDescent="0.25">
      <c r="A24" s="39"/>
      <c r="B24" s="52"/>
      <c r="C24" s="46"/>
      <c r="D24" s="53">
        <v>13102</v>
      </c>
      <c r="E24" s="54" t="s">
        <v>30</v>
      </c>
      <c r="F24" s="55">
        <v>2000000</v>
      </c>
      <c r="G24" s="55">
        <v>0</v>
      </c>
      <c r="H24" s="55">
        <f t="shared" si="8"/>
        <v>2000000</v>
      </c>
      <c r="I24" s="55">
        <v>0</v>
      </c>
      <c r="J24" s="55">
        <v>0</v>
      </c>
      <c r="K24" s="37">
        <f t="shared" si="3"/>
        <v>2000000</v>
      </c>
    </row>
    <row r="25" spans="1:11" s="21" customFormat="1" x14ac:dyDescent="0.25">
      <c r="A25" s="39"/>
      <c r="B25" s="46"/>
      <c r="C25" s="47">
        <v>13200</v>
      </c>
      <c r="D25" s="48" t="s">
        <v>31</v>
      </c>
      <c r="E25" s="49"/>
      <c r="F25" s="50">
        <f t="shared" ref="F25:K25" si="9">SUM(F26:F27)</f>
        <v>130678782.61</v>
      </c>
      <c r="G25" s="50">
        <f t="shared" si="9"/>
        <v>0</v>
      </c>
      <c r="H25" s="50">
        <f t="shared" si="9"/>
        <v>130678782.61</v>
      </c>
      <c r="I25" s="50">
        <f t="shared" si="9"/>
        <v>22265894.939999998</v>
      </c>
      <c r="J25" s="50">
        <f t="shared" si="9"/>
        <v>22265894.939999998</v>
      </c>
      <c r="K25" s="51">
        <f t="shared" si="9"/>
        <v>108412887.66999999</v>
      </c>
    </row>
    <row r="26" spans="1:11" s="21" customFormat="1" x14ac:dyDescent="0.25">
      <c r="A26" s="39"/>
      <c r="B26" s="52"/>
      <c r="C26" s="46"/>
      <c r="D26" s="53">
        <v>13202</v>
      </c>
      <c r="E26" s="54" t="s">
        <v>32</v>
      </c>
      <c r="F26" s="55">
        <v>33616518.799999997</v>
      </c>
      <c r="G26" s="55">
        <v>0</v>
      </c>
      <c r="H26" s="55">
        <f t="shared" ref="H26:H27" si="10">F26+G26</f>
        <v>33616518.799999997</v>
      </c>
      <c r="I26" s="55">
        <v>34572.379999999997</v>
      </c>
      <c r="J26" s="55">
        <v>34572.379999999997</v>
      </c>
      <c r="K26" s="37">
        <f t="shared" si="3"/>
        <v>33581946.419999994</v>
      </c>
    </row>
    <row r="27" spans="1:11" s="21" customFormat="1" x14ac:dyDescent="0.25">
      <c r="A27" s="39"/>
      <c r="B27" s="52"/>
      <c r="C27" s="46"/>
      <c r="D27" s="53">
        <v>13203</v>
      </c>
      <c r="E27" s="54" t="s">
        <v>33</v>
      </c>
      <c r="F27" s="55">
        <v>97062263.810000002</v>
      </c>
      <c r="G27" s="55">
        <v>0</v>
      </c>
      <c r="H27" s="55">
        <f t="shared" si="10"/>
        <v>97062263.810000002</v>
      </c>
      <c r="I27" s="55">
        <v>22231322.559999999</v>
      </c>
      <c r="J27" s="55">
        <v>22231322.559999999</v>
      </c>
      <c r="K27" s="37">
        <f t="shared" si="3"/>
        <v>74830941.25</v>
      </c>
    </row>
    <row r="28" spans="1:11" s="21" customFormat="1" x14ac:dyDescent="0.25">
      <c r="A28" s="39"/>
      <c r="B28" s="46"/>
      <c r="C28" s="47">
        <v>13300</v>
      </c>
      <c r="D28" s="48" t="s">
        <v>34</v>
      </c>
      <c r="E28" s="49"/>
      <c r="F28" s="50">
        <f t="shared" ref="F28:K28" si="11">SUM(F29)</f>
        <v>1268045.3799999999</v>
      </c>
      <c r="G28" s="50">
        <f t="shared" si="11"/>
        <v>0</v>
      </c>
      <c r="H28" s="50">
        <f t="shared" si="11"/>
        <v>1268045.3799999999</v>
      </c>
      <c r="I28" s="50">
        <f t="shared" si="11"/>
        <v>443046.78</v>
      </c>
      <c r="J28" s="50">
        <f t="shared" si="11"/>
        <v>443046.78</v>
      </c>
      <c r="K28" s="51">
        <f t="shared" si="11"/>
        <v>824998.59999999986</v>
      </c>
    </row>
    <row r="29" spans="1:11" s="21" customFormat="1" x14ac:dyDescent="0.25">
      <c r="A29" s="39"/>
      <c r="B29" s="52"/>
      <c r="C29" s="46"/>
      <c r="D29" s="53">
        <v>13301</v>
      </c>
      <c r="E29" s="54" t="s">
        <v>35</v>
      </c>
      <c r="F29" s="55">
        <v>1268045.3799999999</v>
      </c>
      <c r="G29" s="55">
        <v>0</v>
      </c>
      <c r="H29" s="55">
        <f>F29+G29</f>
        <v>1268045.3799999999</v>
      </c>
      <c r="I29" s="55">
        <v>443046.78</v>
      </c>
      <c r="J29" s="55">
        <v>443046.78</v>
      </c>
      <c r="K29" s="37">
        <f t="shared" si="3"/>
        <v>824998.59999999986</v>
      </c>
    </row>
    <row r="30" spans="1:11" s="21" customFormat="1" x14ac:dyDescent="0.25">
      <c r="A30" s="39"/>
      <c r="B30" s="46"/>
      <c r="C30" s="47">
        <v>13400</v>
      </c>
      <c r="D30" s="48" t="s">
        <v>36</v>
      </c>
      <c r="E30" s="49"/>
      <c r="F30" s="50">
        <f t="shared" ref="F30:K30" si="12">SUM(F31)</f>
        <v>157707788.40000001</v>
      </c>
      <c r="G30" s="50">
        <f t="shared" si="12"/>
        <v>0</v>
      </c>
      <c r="H30" s="50">
        <f t="shared" si="12"/>
        <v>157707788.40000001</v>
      </c>
      <c r="I30" s="50">
        <f t="shared" si="12"/>
        <v>36298189.780000001</v>
      </c>
      <c r="J30" s="50">
        <f t="shared" si="12"/>
        <v>36298189.780000001</v>
      </c>
      <c r="K30" s="51">
        <f t="shared" si="12"/>
        <v>121409598.62</v>
      </c>
    </row>
    <row r="31" spans="1:11" s="21" customFormat="1" x14ac:dyDescent="0.25">
      <c r="A31" s="39"/>
      <c r="B31" s="52"/>
      <c r="C31" s="46"/>
      <c r="D31" s="53">
        <v>13401</v>
      </c>
      <c r="E31" s="54" t="s">
        <v>36</v>
      </c>
      <c r="F31" s="55">
        <f>166907788.4-7200000-2000000</f>
        <v>157707788.40000001</v>
      </c>
      <c r="G31" s="55">
        <v>0</v>
      </c>
      <c r="H31" s="55">
        <f>F31+G31</f>
        <v>157707788.40000001</v>
      </c>
      <c r="I31" s="55">
        <v>36298189.780000001</v>
      </c>
      <c r="J31" s="55">
        <v>36298189.780000001</v>
      </c>
      <c r="K31" s="37">
        <f t="shared" si="3"/>
        <v>121409598.62</v>
      </c>
    </row>
    <row r="32" spans="1:11" s="21" customFormat="1" x14ac:dyDescent="0.25">
      <c r="A32" s="39"/>
      <c r="B32" s="40">
        <v>14000</v>
      </c>
      <c r="C32" s="41" t="s">
        <v>37</v>
      </c>
      <c r="D32" s="42"/>
      <c r="E32" s="43"/>
      <c r="F32" s="44">
        <f t="shared" ref="F32:K32" si="13">SUM(F33,F36)</f>
        <v>111274638.67999999</v>
      </c>
      <c r="G32" s="44">
        <f t="shared" si="13"/>
        <v>0</v>
      </c>
      <c r="H32" s="44">
        <f t="shared" si="13"/>
        <v>111274638.67999999</v>
      </c>
      <c r="I32" s="44">
        <f t="shared" si="13"/>
        <v>35958174.200000003</v>
      </c>
      <c r="J32" s="44">
        <f t="shared" si="13"/>
        <v>30545635.950000003</v>
      </c>
      <c r="K32" s="45">
        <f t="shared" si="13"/>
        <v>75316464.479999989</v>
      </c>
    </row>
    <row r="33" spans="1:11" s="21" customFormat="1" x14ac:dyDescent="0.25">
      <c r="A33" s="39"/>
      <c r="B33" s="46"/>
      <c r="C33" s="47">
        <v>14100</v>
      </c>
      <c r="D33" s="48" t="s">
        <v>38</v>
      </c>
      <c r="E33" s="49"/>
      <c r="F33" s="50">
        <f t="shared" ref="F33:K33" si="14">SUM(F34:F35)</f>
        <v>94850802.519999996</v>
      </c>
      <c r="G33" s="50">
        <f t="shared" si="14"/>
        <v>0</v>
      </c>
      <c r="H33" s="50">
        <f t="shared" si="14"/>
        <v>94850802.519999996</v>
      </c>
      <c r="I33" s="50">
        <f t="shared" si="14"/>
        <v>22559360.009999998</v>
      </c>
      <c r="J33" s="50">
        <f t="shared" si="14"/>
        <v>17146821.760000002</v>
      </c>
      <c r="K33" s="51">
        <f t="shared" si="14"/>
        <v>72291442.50999999</v>
      </c>
    </row>
    <row r="34" spans="1:11" s="21" customFormat="1" ht="30" x14ac:dyDescent="0.25">
      <c r="A34" s="39"/>
      <c r="B34" s="52"/>
      <c r="C34" s="46"/>
      <c r="D34" s="53">
        <v>14101</v>
      </c>
      <c r="E34" s="54" t="s">
        <v>39</v>
      </c>
      <c r="F34" s="55">
        <v>44854390.299999997</v>
      </c>
      <c r="G34" s="55">
        <v>0</v>
      </c>
      <c r="H34" s="55">
        <f t="shared" ref="H34:H35" si="15">F34+G34</f>
        <v>44854390.299999997</v>
      </c>
      <c r="I34" s="55">
        <v>10614285.609999999</v>
      </c>
      <c r="J34" s="55">
        <v>7459542.4400000004</v>
      </c>
      <c r="K34" s="37">
        <f t="shared" si="3"/>
        <v>34240104.689999998</v>
      </c>
    </row>
    <row r="35" spans="1:11" s="21" customFormat="1" ht="30" x14ac:dyDescent="0.25">
      <c r="A35" s="39"/>
      <c r="B35" s="52"/>
      <c r="C35" s="46"/>
      <c r="D35" s="53">
        <v>14102</v>
      </c>
      <c r="E35" s="54" t="s">
        <v>40</v>
      </c>
      <c r="F35" s="55">
        <v>49996412.219999999</v>
      </c>
      <c r="G35" s="55">
        <v>0</v>
      </c>
      <c r="H35" s="55">
        <f t="shared" si="15"/>
        <v>49996412.219999999</v>
      </c>
      <c r="I35" s="55">
        <v>11945074.4</v>
      </c>
      <c r="J35" s="55">
        <v>9687279.3200000003</v>
      </c>
      <c r="K35" s="37">
        <f t="shared" si="3"/>
        <v>38051337.82</v>
      </c>
    </row>
    <row r="36" spans="1:11" s="21" customFormat="1" x14ac:dyDescent="0.25">
      <c r="A36" s="39"/>
      <c r="B36" s="46"/>
      <c r="C36" s="47">
        <v>14400</v>
      </c>
      <c r="D36" s="48" t="s">
        <v>41</v>
      </c>
      <c r="E36" s="49"/>
      <c r="F36" s="50">
        <f>SUM(F37:F39)</f>
        <v>16423836.16</v>
      </c>
      <c r="G36" s="50">
        <f>SUM(G37:G39)</f>
        <v>0</v>
      </c>
      <c r="H36" s="50">
        <f>SUM(H37:H39)</f>
        <v>16423836.16</v>
      </c>
      <c r="I36" s="50">
        <f>SUM(I37:I39)</f>
        <v>13398814.190000001</v>
      </c>
      <c r="J36" s="50">
        <f>SUM(J37:J39)</f>
        <v>13398814.190000001</v>
      </c>
      <c r="K36" s="51">
        <f>SUM(K37:K39)</f>
        <v>3025021.9699999997</v>
      </c>
    </row>
    <row r="37" spans="1:11" s="21" customFormat="1" x14ac:dyDescent="0.25">
      <c r="A37" s="39"/>
      <c r="B37" s="52"/>
      <c r="C37" s="46"/>
      <c r="D37" s="53">
        <v>14401</v>
      </c>
      <c r="E37" s="54" t="s">
        <v>42</v>
      </c>
      <c r="F37" s="55">
        <v>1203836.1599999999</v>
      </c>
      <c r="G37" s="55">
        <v>0</v>
      </c>
      <c r="H37" s="55">
        <f t="shared" ref="H37:H39" si="16">F37+G37</f>
        <v>1203836.1599999999</v>
      </c>
      <c r="I37" s="55">
        <v>375454.92</v>
      </c>
      <c r="J37" s="55">
        <v>375454.92</v>
      </c>
      <c r="K37" s="37">
        <f t="shared" si="3"/>
        <v>828381.24</v>
      </c>
    </row>
    <row r="38" spans="1:11" s="21" customFormat="1" ht="30" x14ac:dyDescent="0.25">
      <c r="A38" s="39"/>
      <c r="B38" s="52"/>
      <c r="C38" s="46"/>
      <c r="D38" s="53">
        <v>14410</v>
      </c>
      <c r="E38" s="54" t="s">
        <v>43</v>
      </c>
      <c r="F38" s="55">
        <v>720000</v>
      </c>
      <c r="G38" s="55">
        <v>0</v>
      </c>
      <c r="H38" s="55">
        <f t="shared" si="16"/>
        <v>720000</v>
      </c>
      <c r="I38" s="55">
        <v>363524.54</v>
      </c>
      <c r="J38" s="55">
        <v>363524.54</v>
      </c>
      <c r="K38" s="37">
        <f t="shared" si="3"/>
        <v>356475.46</v>
      </c>
    </row>
    <row r="39" spans="1:11" s="21" customFormat="1" ht="30" x14ac:dyDescent="0.25">
      <c r="A39" s="39"/>
      <c r="B39" s="52"/>
      <c r="C39" s="46"/>
      <c r="D39" s="53">
        <v>14412</v>
      </c>
      <c r="E39" s="54" t="s">
        <v>44</v>
      </c>
      <c r="F39" s="55">
        <v>14500000</v>
      </c>
      <c r="G39" s="55">
        <v>0</v>
      </c>
      <c r="H39" s="55">
        <f t="shared" si="16"/>
        <v>14500000</v>
      </c>
      <c r="I39" s="55">
        <v>12659834.73</v>
      </c>
      <c r="J39" s="55">
        <v>12659834.73</v>
      </c>
      <c r="K39" s="37">
        <f t="shared" si="3"/>
        <v>1840165.2699999996</v>
      </c>
    </row>
    <row r="40" spans="1:11" s="21" customFormat="1" x14ac:dyDescent="0.25">
      <c r="A40" s="39"/>
      <c r="B40" s="40">
        <v>15000</v>
      </c>
      <c r="C40" s="41" t="s">
        <v>45</v>
      </c>
      <c r="D40" s="42"/>
      <c r="E40" s="43"/>
      <c r="F40" s="44">
        <f>SUM(F41,F43,F51)</f>
        <v>167017148.78</v>
      </c>
      <c r="G40" s="44">
        <f t="shared" ref="G40:K40" si="17">SUM(G41,G43,G51)</f>
        <v>0</v>
      </c>
      <c r="H40" s="44">
        <f t="shared" si="17"/>
        <v>167017148.78</v>
      </c>
      <c r="I40" s="44">
        <f t="shared" si="17"/>
        <v>33843998.269999996</v>
      </c>
      <c r="J40" s="44">
        <f t="shared" si="17"/>
        <v>33843998.269999996</v>
      </c>
      <c r="K40" s="44">
        <f t="shared" si="17"/>
        <v>133173150.51000001</v>
      </c>
    </row>
    <row r="41" spans="1:11" s="21" customFormat="1" x14ac:dyDescent="0.25">
      <c r="A41" s="39"/>
      <c r="B41" s="46"/>
      <c r="C41" s="47">
        <v>15300</v>
      </c>
      <c r="D41" s="48" t="s">
        <v>46</v>
      </c>
      <c r="E41" s="49"/>
      <c r="F41" s="50">
        <f t="shared" ref="F41:K41" si="18">SUM(F42)</f>
        <v>561592.73</v>
      </c>
      <c r="G41" s="50">
        <f t="shared" si="18"/>
        <v>0</v>
      </c>
      <c r="H41" s="50">
        <f t="shared" si="18"/>
        <v>561592.73</v>
      </c>
      <c r="I41" s="50">
        <f t="shared" si="18"/>
        <v>126895.2</v>
      </c>
      <c r="J41" s="50">
        <f t="shared" si="18"/>
        <v>126895.2</v>
      </c>
      <c r="K41" s="51">
        <f t="shared" si="18"/>
        <v>434697.52999999997</v>
      </c>
    </row>
    <row r="42" spans="1:11" s="21" customFormat="1" ht="30" x14ac:dyDescent="0.25">
      <c r="A42" s="39"/>
      <c r="B42" s="52"/>
      <c r="C42" s="46"/>
      <c r="D42" s="53">
        <v>15302</v>
      </c>
      <c r="E42" s="54" t="s">
        <v>47</v>
      </c>
      <c r="F42" s="55">
        <v>561592.73</v>
      </c>
      <c r="G42" s="55">
        <v>0</v>
      </c>
      <c r="H42" s="55">
        <f>F42+G42</f>
        <v>561592.73</v>
      </c>
      <c r="I42" s="55">
        <v>126895.2</v>
      </c>
      <c r="J42" s="55">
        <v>126895.2</v>
      </c>
      <c r="K42" s="37">
        <f t="shared" si="3"/>
        <v>434697.52999999997</v>
      </c>
    </row>
    <row r="43" spans="1:11" s="21" customFormat="1" x14ac:dyDescent="0.25">
      <c r="A43" s="39"/>
      <c r="B43" s="46"/>
      <c r="C43" s="47">
        <v>15400</v>
      </c>
      <c r="D43" s="48" t="s">
        <v>48</v>
      </c>
      <c r="E43" s="49"/>
      <c r="F43" s="50">
        <f t="shared" ref="F43:K43" si="19">SUM(F44:F50)</f>
        <v>163955556.05000001</v>
      </c>
      <c r="G43" s="50">
        <f t="shared" si="19"/>
        <v>0</v>
      </c>
      <c r="H43" s="50">
        <f t="shared" si="19"/>
        <v>163955556.05000001</v>
      </c>
      <c r="I43" s="50">
        <f t="shared" si="19"/>
        <v>33080181.539999995</v>
      </c>
      <c r="J43" s="50">
        <f t="shared" si="19"/>
        <v>33080181.539999995</v>
      </c>
      <c r="K43" s="51">
        <f t="shared" si="19"/>
        <v>130875374.51000001</v>
      </c>
    </row>
    <row r="44" spans="1:11" s="21" customFormat="1" x14ac:dyDescent="0.25">
      <c r="A44" s="39"/>
      <c r="B44" s="52"/>
      <c r="C44" s="46"/>
      <c r="D44" s="53">
        <v>15401</v>
      </c>
      <c r="E44" s="54" t="s">
        <v>49</v>
      </c>
      <c r="F44" s="55">
        <v>34161094.780000001</v>
      </c>
      <c r="G44" s="55">
        <v>0</v>
      </c>
      <c r="H44" s="55">
        <f t="shared" ref="H44:H50" si="20">F44+G44</f>
        <v>34161094.780000001</v>
      </c>
      <c r="I44" s="55">
        <v>7782946.6100000003</v>
      </c>
      <c r="J44" s="55">
        <v>7782946.6100000003</v>
      </c>
      <c r="K44" s="37">
        <f t="shared" si="3"/>
        <v>26378148.170000002</v>
      </c>
    </row>
    <row r="45" spans="1:11" s="21" customFormat="1" x14ac:dyDescent="0.25">
      <c r="A45" s="39"/>
      <c r="B45" s="52"/>
      <c r="C45" s="46"/>
      <c r="D45" s="53">
        <v>15402</v>
      </c>
      <c r="E45" s="54" t="s">
        <v>50</v>
      </c>
      <c r="F45" s="55">
        <v>18680289.109999999</v>
      </c>
      <c r="G45" s="55">
        <v>0</v>
      </c>
      <c r="H45" s="55">
        <f t="shared" si="20"/>
        <v>18680289.109999999</v>
      </c>
      <c r="I45" s="55">
        <v>4260951.0199999996</v>
      </c>
      <c r="J45" s="55">
        <v>4260951.0199999996</v>
      </c>
      <c r="K45" s="37">
        <f t="shared" si="3"/>
        <v>14419338.09</v>
      </c>
    </row>
    <row r="46" spans="1:11" s="21" customFormat="1" x14ac:dyDescent="0.25">
      <c r="A46" s="39"/>
      <c r="B46" s="52"/>
      <c r="C46" s="46"/>
      <c r="D46" s="53">
        <v>15403</v>
      </c>
      <c r="E46" s="54" t="s">
        <v>51</v>
      </c>
      <c r="F46" s="55">
        <v>70057142.480000004</v>
      </c>
      <c r="G46" s="55">
        <v>0</v>
      </c>
      <c r="H46" s="55">
        <f t="shared" si="20"/>
        <v>70057142.480000004</v>
      </c>
      <c r="I46" s="55">
        <v>16106480.6</v>
      </c>
      <c r="J46" s="55">
        <v>16106480.6</v>
      </c>
      <c r="K46" s="37">
        <f t="shared" si="3"/>
        <v>53950661.880000003</v>
      </c>
    </row>
    <row r="47" spans="1:11" s="21" customFormat="1" x14ac:dyDescent="0.25">
      <c r="A47" s="39"/>
      <c r="B47" s="52"/>
      <c r="C47" s="46"/>
      <c r="D47" s="53">
        <v>15404</v>
      </c>
      <c r="E47" s="54" t="s">
        <v>52</v>
      </c>
      <c r="F47" s="55">
        <v>16632108.199999999</v>
      </c>
      <c r="G47" s="55">
        <v>0</v>
      </c>
      <c r="H47" s="55">
        <f t="shared" si="20"/>
        <v>16632108.199999999</v>
      </c>
      <c r="I47" s="55">
        <v>1785.93</v>
      </c>
      <c r="J47" s="55">
        <v>1785.93</v>
      </c>
      <c r="K47" s="37">
        <f t="shared" si="3"/>
        <v>16630322.27</v>
      </c>
    </row>
    <row r="48" spans="1:11" s="21" customFormat="1" x14ac:dyDescent="0.25">
      <c r="A48" s="39"/>
      <c r="B48" s="52"/>
      <c r="C48" s="46"/>
      <c r="D48" s="53">
        <v>15405</v>
      </c>
      <c r="E48" s="54" t="s">
        <v>53</v>
      </c>
      <c r="F48" s="55">
        <v>6131020.4000000004</v>
      </c>
      <c r="G48" s="55">
        <v>0</v>
      </c>
      <c r="H48" s="55">
        <f t="shared" si="20"/>
        <v>6131020.4000000004</v>
      </c>
      <c r="I48" s="55">
        <v>1624330.88</v>
      </c>
      <c r="J48" s="55">
        <v>1624330.88</v>
      </c>
      <c r="K48" s="37">
        <f t="shared" si="3"/>
        <v>4506689.5200000005</v>
      </c>
    </row>
    <row r="49" spans="1:11" s="21" customFormat="1" x14ac:dyDescent="0.25">
      <c r="A49" s="39"/>
      <c r="B49" s="52"/>
      <c r="C49" s="46"/>
      <c r="D49" s="53">
        <v>15406</v>
      </c>
      <c r="E49" s="54" t="s">
        <v>54</v>
      </c>
      <c r="F49" s="55">
        <v>13472742.779999999</v>
      </c>
      <c r="G49" s="55">
        <v>0</v>
      </c>
      <c r="H49" s="55">
        <f t="shared" si="20"/>
        <v>13472742.779999999</v>
      </c>
      <c r="I49" s="55">
        <v>3107073.97</v>
      </c>
      <c r="J49" s="55">
        <v>3107073.97</v>
      </c>
      <c r="K49" s="37">
        <f t="shared" si="3"/>
        <v>10365668.809999999</v>
      </c>
    </row>
    <row r="50" spans="1:11" s="21" customFormat="1" x14ac:dyDescent="0.25">
      <c r="A50" s="39"/>
      <c r="B50" s="52"/>
      <c r="C50" s="46"/>
      <c r="D50" s="53">
        <v>15412</v>
      </c>
      <c r="E50" s="54" t="s">
        <v>55</v>
      </c>
      <c r="F50" s="55">
        <v>4821158.3</v>
      </c>
      <c r="G50" s="55">
        <v>0</v>
      </c>
      <c r="H50" s="55">
        <f t="shared" si="20"/>
        <v>4821158.3</v>
      </c>
      <c r="I50" s="55">
        <v>196612.53</v>
      </c>
      <c r="J50" s="55">
        <v>196612.53</v>
      </c>
      <c r="K50" s="37">
        <f t="shared" si="3"/>
        <v>4624545.7699999996</v>
      </c>
    </row>
    <row r="51" spans="1:11" s="21" customFormat="1" x14ac:dyDescent="0.25">
      <c r="A51" s="39"/>
      <c r="B51" s="46"/>
      <c r="C51" s="47">
        <v>15900</v>
      </c>
      <c r="D51" s="48" t="s">
        <v>45</v>
      </c>
      <c r="E51" s="49"/>
      <c r="F51" s="50">
        <f>SUM(F52:F52)</f>
        <v>2500000</v>
      </c>
      <c r="G51" s="50">
        <f>SUM(G52:G52)</f>
        <v>0</v>
      </c>
      <c r="H51" s="50">
        <f>SUM(H52:H52)</f>
        <v>2500000</v>
      </c>
      <c r="I51" s="50">
        <f>SUM(I52:I52)</f>
        <v>636921.53</v>
      </c>
      <c r="J51" s="50">
        <f>SUM(J52:J52)</f>
        <v>636921.53</v>
      </c>
      <c r="K51" s="51">
        <f>SUM(K52:K52)</f>
        <v>1863078.47</v>
      </c>
    </row>
    <row r="52" spans="1:11" s="21" customFormat="1" ht="30" customHeight="1" x14ac:dyDescent="0.25">
      <c r="A52" s="39"/>
      <c r="B52" s="52"/>
      <c r="C52" s="46"/>
      <c r="D52" s="53">
        <v>15913</v>
      </c>
      <c r="E52" s="54" t="s">
        <v>56</v>
      </c>
      <c r="F52" s="55">
        <v>2500000</v>
      </c>
      <c r="G52" s="55"/>
      <c r="H52" s="55">
        <f>F52+G52</f>
        <v>2500000</v>
      </c>
      <c r="I52" s="55">
        <v>636921.53</v>
      </c>
      <c r="J52" s="55">
        <v>636921.53</v>
      </c>
      <c r="K52" s="37">
        <f t="shared" si="3"/>
        <v>1863078.47</v>
      </c>
    </row>
    <row r="53" spans="1:11" s="21" customFormat="1" x14ac:dyDescent="0.25">
      <c r="A53" s="39"/>
      <c r="B53" s="40">
        <v>17000</v>
      </c>
      <c r="C53" s="41" t="s">
        <v>57</v>
      </c>
      <c r="D53" s="42"/>
      <c r="E53" s="43"/>
      <c r="F53" s="44">
        <f t="shared" ref="F53:K54" si="21">SUM(F54)</f>
        <v>14163286</v>
      </c>
      <c r="G53" s="44">
        <f t="shared" si="21"/>
        <v>0</v>
      </c>
      <c r="H53" s="44">
        <f t="shared" si="21"/>
        <v>14163286</v>
      </c>
      <c r="I53" s="44">
        <f t="shared" si="21"/>
        <v>2804800</v>
      </c>
      <c r="J53" s="44">
        <f t="shared" si="21"/>
        <v>2804800</v>
      </c>
      <c r="K53" s="45">
        <f t="shared" si="21"/>
        <v>11358486</v>
      </c>
    </row>
    <row r="54" spans="1:11" s="21" customFormat="1" x14ac:dyDescent="0.25">
      <c r="A54" s="39"/>
      <c r="B54" s="46"/>
      <c r="C54" s="47">
        <v>17100</v>
      </c>
      <c r="D54" s="48" t="s">
        <v>58</v>
      </c>
      <c r="E54" s="49"/>
      <c r="F54" s="50">
        <f t="shared" si="21"/>
        <v>14163286</v>
      </c>
      <c r="G54" s="50">
        <f t="shared" si="21"/>
        <v>0</v>
      </c>
      <c r="H54" s="50">
        <f t="shared" si="21"/>
        <v>14163286</v>
      </c>
      <c r="I54" s="50">
        <f t="shared" si="21"/>
        <v>2804800</v>
      </c>
      <c r="J54" s="50">
        <f t="shared" si="21"/>
        <v>2804800</v>
      </c>
      <c r="K54" s="51">
        <f t="shared" si="21"/>
        <v>11358486</v>
      </c>
    </row>
    <row r="55" spans="1:11" s="21" customFormat="1" x14ac:dyDescent="0.25">
      <c r="A55" s="39"/>
      <c r="B55" s="52"/>
      <c r="C55" s="46"/>
      <c r="D55" s="53">
        <v>17101</v>
      </c>
      <c r="E55" s="54" t="s">
        <v>59</v>
      </c>
      <c r="F55" s="55">
        <v>14163286</v>
      </c>
      <c r="G55" s="55">
        <v>0</v>
      </c>
      <c r="H55" s="55">
        <f>F55+G55</f>
        <v>14163286</v>
      </c>
      <c r="I55" s="55">
        <v>2804800</v>
      </c>
      <c r="J55" s="55">
        <v>2804800</v>
      </c>
      <c r="K55" s="37">
        <f t="shared" si="3"/>
        <v>11358486</v>
      </c>
    </row>
    <row r="56" spans="1:11" s="21" customFormat="1" x14ac:dyDescent="0.25">
      <c r="A56" s="39"/>
      <c r="B56" s="52"/>
      <c r="C56" s="46"/>
      <c r="D56" s="53"/>
      <c r="E56" s="54"/>
      <c r="F56" s="55"/>
      <c r="G56" s="55"/>
      <c r="H56" s="55"/>
      <c r="I56" s="55"/>
      <c r="J56" s="55"/>
      <c r="K56" s="37"/>
    </row>
    <row r="57" spans="1:11" s="21" customFormat="1" x14ac:dyDescent="0.25">
      <c r="A57" s="32">
        <v>20000</v>
      </c>
      <c r="B57" s="33" t="s">
        <v>60</v>
      </c>
      <c r="C57" s="34"/>
      <c r="D57" s="34"/>
      <c r="E57" s="35"/>
      <c r="F57" s="58">
        <f>SUM(F58,F72,F76,F85,F92,F96,F99)</f>
        <v>8188101.0810000002</v>
      </c>
      <c r="G57" s="58">
        <f>SUM(G58,G72,G76,G85,G92,G96,G99)</f>
        <v>0</v>
      </c>
      <c r="H57" s="58">
        <f>SUM(H58,H72,H76,H85,H92,H96,H99)</f>
        <v>8188101.0810000002</v>
      </c>
      <c r="I57" s="58">
        <f>SUM(I58,I72,I76,I85,I92,I96,I99)</f>
        <v>1695211.92</v>
      </c>
      <c r="J57" s="58">
        <f>SUM(J58,J72,J76,J85,J92,J96,J99)</f>
        <v>1657896.46</v>
      </c>
      <c r="K57" s="37">
        <f>SUM(K58,K72,K76,K85,K92,K96,K99)</f>
        <v>6492889.1609999994</v>
      </c>
    </row>
    <row r="58" spans="1:11" s="21" customFormat="1" x14ac:dyDescent="0.25">
      <c r="A58" s="39"/>
      <c r="B58" s="40">
        <v>21000</v>
      </c>
      <c r="C58" s="41" t="s">
        <v>61</v>
      </c>
      <c r="D58" s="42"/>
      <c r="E58" s="43"/>
      <c r="F58" s="44">
        <f>SUM(F59,F62,F64,F66,F68,F70)</f>
        <v>1549733.7349999999</v>
      </c>
      <c r="G58" s="44">
        <f t="shared" ref="G58:K58" si="22">SUM(G59,G62,G64,G66,G68,G70)</f>
        <v>0</v>
      </c>
      <c r="H58" s="44">
        <f t="shared" si="22"/>
        <v>1549733.7349999999</v>
      </c>
      <c r="I58" s="44">
        <f t="shared" si="22"/>
        <v>172591.47999999998</v>
      </c>
      <c r="J58" s="44">
        <f t="shared" si="22"/>
        <v>135276.01999999999</v>
      </c>
      <c r="K58" s="45">
        <f t="shared" si="22"/>
        <v>1377142.2549999999</v>
      </c>
    </row>
    <row r="59" spans="1:11" s="21" customFormat="1" x14ac:dyDescent="0.25">
      <c r="A59" s="39"/>
      <c r="B59" s="46"/>
      <c r="C59" s="47">
        <v>21100</v>
      </c>
      <c r="D59" s="48" t="s">
        <v>62</v>
      </c>
      <c r="E59" s="49"/>
      <c r="F59" s="50">
        <f t="shared" ref="F59:K59" si="23">SUM(F60:F61)</f>
        <v>268153.73499999999</v>
      </c>
      <c r="G59" s="50">
        <f t="shared" si="23"/>
        <v>0</v>
      </c>
      <c r="H59" s="50">
        <f t="shared" si="23"/>
        <v>268153.73499999999</v>
      </c>
      <c r="I59" s="50">
        <f t="shared" si="23"/>
        <v>92139.3</v>
      </c>
      <c r="J59" s="50">
        <f t="shared" si="23"/>
        <v>90728.44</v>
      </c>
      <c r="K59" s="51">
        <f t="shared" si="23"/>
        <v>176014.43499999997</v>
      </c>
    </row>
    <row r="60" spans="1:11" s="21" customFormat="1" x14ac:dyDescent="0.25">
      <c r="A60" s="39"/>
      <c r="B60" s="52"/>
      <c r="C60" s="46"/>
      <c r="D60" s="53">
        <v>21101</v>
      </c>
      <c r="E60" s="54" t="s">
        <v>63</v>
      </c>
      <c r="F60" s="55">
        <v>255153.73499999999</v>
      </c>
      <c r="G60" s="55">
        <v>0</v>
      </c>
      <c r="H60" s="55">
        <f t="shared" ref="H60:H61" si="24">F60+G60</f>
        <v>255153.73499999999</v>
      </c>
      <c r="I60" s="55">
        <v>82267.7</v>
      </c>
      <c r="J60" s="55">
        <v>80856.84</v>
      </c>
      <c r="K60" s="37">
        <f t="shared" si="3"/>
        <v>172886.03499999997</v>
      </c>
    </row>
    <row r="61" spans="1:11" s="21" customFormat="1" x14ac:dyDescent="0.25">
      <c r="A61" s="39"/>
      <c r="B61" s="52"/>
      <c r="C61" s="46"/>
      <c r="D61" s="53">
        <v>21102</v>
      </c>
      <c r="E61" s="54" t="s">
        <v>64</v>
      </c>
      <c r="F61" s="55">
        <v>13000</v>
      </c>
      <c r="G61" s="55">
        <v>0</v>
      </c>
      <c r="H61" s="55">
        <f t="shared" si="24"/>
        <v>13000</v>
      </c>
      <c r="I61" s="55">
        <v>9871.6</v>
      </c>
      <c r="J61" s="55">
        <v>9871.6</v>
      </c>
      <c r="K61" s="37">
        <f t="shared" si="3"/>
        <v>3128.3999999999996</v>
      </c>
    </row>
    <row r="62" spans="1:11" s="21" customFormat="1" x14ac:dyDescent="0.25">
      <c r="A62" s="39"/>
      <c r="B62" s="46"/>
      <c r="C62" s="47">
        <v>21200</v>
      </c>
      <c r="D62" s="48" t="s">
        <v>65</v>
      </c>
      <c r="E62" s="49"/>
      <c r="F62" s="50">
        <f t="shared" ref="F62:K62" si="25">SUM(F63)</f>
        <v>72600</v>
      </c>
      <c r="G62" s="50">
        <f t="shared" si="25"/>
        <v>0</v>
      </c>
      <c r="H62" s="50">
        <f t="shared" si="25"/>
        <v>72600</v>
      </c>
      <c r="I62" s="50">
        <f t="shared" si="25"/>
        <v>6372</v>
      </c>
      <c r="J62" s="50">
        <f t="shared" si="25"/>
        <v>6372</v>
      </c>
      <c r="K62" s="51">
        <f t="shared" si="25"/>
        <v>66228</v>
      </c>
    </row>
    <row r="63" spans="1:11" s="21" customFormat="1" ht="30" x14ac:dyDescent="0.25">
      <c r="A63" s="39"/>
      <c r="B63" s="52"/>
      <c r="C63" s="46"/>
      <c r="D63" s="53">
        <v>21201</v>
      </c>
      <c r="E63" s="54" t="s">
        <v>65</v>
      </c>
      <c r="F63" s="55">
        <v>72600</v>
      </c>
      <c r="G63" s="55">
        <v>0</v>
      </c>
      <c r="H63" s="55">
        <f>F63+G63</f>
        <v>72600</v>
      </c>
      <c r="I63" s="55">
        <v>6372</v>
      </c>
      <c r="J63" s="55">
        <v>6372</v>
      </c>
      <c r="K63" s="37">
        <f t="shared" si="3"/>
        <v>66228</v>
      </c>
    </row>
    <row r="64" spans="1:11" s="21" customFormat="1" x14ac:dyDescent="0.25">
      <c r="A64" s="39"/>
      <c r="B64" s="46"/>
      <c r="C64" s="47">
        <v>21400</v>
      </c>
      <c r="D64" s="48" t="s">
        <v>66</v>
      </c>
      <c r="E64" s="49"/>
      <c r="F64" s="50">
        <f t="shared" ref="F64:K64" si="26">SUM(F65)</f>
        <v>840000</v>
      </c>
      <c r="G64" s="50">
        <f t="shared" si="26"/>
        <v>0</v>
      </c>
      <c r="H64" s="50">
        <f t="shared" si="26"/>
        <v>840000</v>
      </c>
      <c r="I64" s="50">
        <f t="shared" si="26"/>
        <v>2591.0100000000002</v>
      </c>
      <c r="J64" s="50">
        <f t="shared" si="26"/>
        <v>2591.0100000000002</v>
      </c>
      <c r="K64" s="51">
        <f t="shared" si="26"/>
        <v>837408.99</v>
      </c>
    </row>
    <row r="65" spans="1:11" s="21" customFormat="1" ht="45" x14ac:dyDescent="0.25">
      <c r="A65" s="39"/>
      <c r="B65" s="52"/>
      <c r="C65" s="46"/>
      <c r="D65" s="53">
        <v>21401</v>
      </c>
      <c r="E65" s="54" t="s">
        <v>67</v>
      </c>
      <c r="F65" s="55">
        <v>840000</v>
      </c>
      <c r="G65" s="55">
        <v>0</v>
      </c>
      <c r="H65" s="55">
        <f>F65+G65</f>
        <v>840000</v>
      </c>
      <c r="I65" s="55">
        <v>2591.0100000000002</v>
      </c>
      <c r="J65" s="55">
        <v>2591.0100000000002</v>
      </c>
      <c r="K65" s="37">
        <f t="shared" si="3"/>
        <v>837408.99</v>
      </c>
    </row>
    <row r="66" spans="1:11" s="21" customFormat="1" x14ac:dyDescent="0.25">
      <c r="A66" s="39"/>
      <c r="B66" s="46"/>
      <c r="C66" s="47">
        <v>21500</v>
      </c>
      <c r="D66" s="48" t="s">
        <v>68</v>
      </c>
      <c r="E66" s="49"/>
      <c r="F66" s="50">
        <f t="shared" ref="F66:K66" si="27">SUM(F67)</f>
        <v>101980</v>
      </c>
      <c r="G66" s="50">
        <f t="shared" si="27"/>
        <v>0</v>
      </c>
      <c r="H66" s="50">
        <f t="shared" si="27"/>
        <v>101980</v>
      </c>
      <c r="I66" s="50">
        <f t="shared" si="27"/>
        <v>68185.8</v>
      </c>
      <c r="J66" s="50">
        <f t="shared" si="27"/>
        <v>32281.200000000001</v>
      </c>
      <c r="K66" s="51">
        <f t="shared" si="27"/>
        <v>33794.199999999997</v>
      </c>
    </row>
    <row r="67" spans="1:11" s="21" customFormat="1" x14ac:dyDescent="0.25">
      <c r="A67" s="39"/>
      <c r="B67" s="52"/>
      <c r="C67" s="46"/>
      <c r="D67" s="53">
        <v>21501</v>
      </c>
      <c r="E67" s="54" t="s">
        <v>69</v>
      </c>
      <c r="F67" s="55">
        <v>101980</v>
      </c>
      <c r="G67" s="55">
        <v>0</v>
      </c>
      <c r="H67" s="55">
        <f>F67+G67</f>
        <v>101980</v>
      </c>
      <c r="I67" s="55">
        <v>68185.8</v>
      </c>
      <c r="J67" s="55">
        <v>32281.200000000001</v>
      </c>
      <c r="K67" s="37">
        <f t="shared" si="3"/>
        <v>33794.199999999997</v>
      </c>
    </row>
    <row r="68" spans="1:11" s="21" customFormat="1" x14ac:dyDescent="0.25">
      <c r="A68" s="39"/>
      <c r="B68" s="46"/>
      <c r="C68" s="47">
        <v>21600</v>
      </c>
      <c r="D68" s="48" t="s">
        <v>70</v>
      </c>
      <c r="E68" s="49"/>
      <c r="F68" s="50">
        <f t="shared" ref="F68:K68" si="28">SUM(F69)</f>
        <v>262000</v>
      </c>
      <c r="G68" s="50">
        <f t="shared" si="28"/>
        <v>0</v>
      </c>
      <c r="H68" s="50">
        <f t="shared" si="28"/>
        <v>262000</v>
      </c>
      <c r="I68" s="50">
        <f t="shared" si="28"/>
        <v>2007.37</v>
      </c>
      <c r="J68" s="50">
        <f t="shared" si="28"/>
        <v>2007.37</v>
      </c>
      <c r="K68" s="51">
        <f t="shared" si="28"/>
        <v>259992.63</v>
      </c>
    </row>
    <row r="69" spans="1:11" s="21" customFormat="1" x14ac:dyDescent="0.25">
      <c r="A69" s="39"/>
      <c r="B69" s="52"/>
      <c r="C69" s="46"/>
      <c r="D69" s="53">
        <v>21601</v>
      </c>
      <c r="E69" s="54" t="s">
        <v>70</v>
      </c>
      <c r="F69" s="55">
        <v>262000</v>
      </c>
      <c r="G69" s="55">
        <v>0</v>
      </c>
      <c r="H69" s="55">
        <f>F69+G69</f>
        <v>262000</v>
      </c>
      <c r="I69" s="55">
        <v>2007.37</v>
      </c>
      <c r="J69" s="55">
        <v>2007.37</v>
      </c>
      <c r="K69" s="37">
        <f t="shared" si="3"/>
        <v>259992.63</v>
      </c>
    </row>
    <row r="70" spans="1:11" s="21" customFormat="1" x14ac:dyDescent="0.25">
      <c r="A70" s="39"/>
      <c r="B70" s="46"/>
      <c r="C70" s="47">
        <v>21800</v>
      </c>
      <c r="D70" s="48" t="s">
        <v>71</v>
      </c>
      <c r="E70" s="49"/>
      <c r="F70" s="50">
        <f t="shared" ref="F70:K70" si="29">SUM(F71)</f>
        <v>5000</v>
      </c>
      <c r="G70" s="50">
        <f t="shared" si="29"/>
        <v>0</v>
      </c>
      <c r="H70" s="50">
        <f t="shared" si="29"/>
        <v>5000</v>
      </c>
      <c r="I70" s="50">
        <f t="shared" si="29"/>
        <v>1296</v>
      </c>
      <c r="J70" s="50">
        <f t="shared" si="29"/>
        <v>1296</v>
      </c>
      <c r="K70" s="51">
        <f t="shared" si="29"/>
        <v>3704</v>
      </c>
    </row>
    <row r="71" spans="1:11" s="21" customFormat="1" x14ac:dyDescent="0.25">
      <c r="A71" s="39"/>
      <c r="B71" s="52"/>
      <c r="C71" s="46"/>
      <c r="D71" s="53">
        <v>21801</v>
      </c>
      <c r="E71" s="54" t="s">
        <v>72</v>
      </c>
      <c r="F71" s="55">
        <v>5000</v>
      </c>
      <c r="G71" s="55">
        <v>0</v>
      </c>
      <c r="H71" s="55">
        <f>F71+G71</f>
        <v>5000</v>
      </c>
      <c r="I71" s="55">
        <v>1296</v>
      </c>
      <c r="J71" s="55">
        <v>1296</v>
      </c>
      <c r="K71" s="37">
        <f t="shared" si="3"/>
        <v>3704</v>
      </c>
    </row>
    <row r="72" spans="1:11" s="21" customFormat="1" x14ac:dyDescent="0.25">
      <c r="A72" s="39"/>
      <c r="B72" s="40">
        <v>22000</v>
      </c>
      <c r="C72" s="41" t="s">
        <v>73</v>
      </c>
      <c r="D72" s="42"/>
      <c r="E72" s="43"/>
      <c r="F72" s="44">
        <f>SUM(F73)</f>
        <v>206000</v>
      </c>
      <c r="G72" s="44">
        <f t="shared" ref="G72:K72" si="30">SUM(G73)</f>
        <v>0</v>
      </c>
      <c r="H72" s="44">
        <f t="shared" si="30"/>
        <v>206000</v>
      </c>
      <c r="I72" s="44">
        <f t="shared" si="30"/>
        <v>51732.100000000006</v>
      </c>
      <c r="J72" s="44">
        <f t="shared" si="30"/>
        <v>51732.100000000006</v>
      </c>
      <c r="K72" s="44">
        <f t="shared" si="30"/>
        <v>154267.9</v>
      </c>
    </row>
    <row r="73" spans="1:11" s="21" customFormat="1" x14ac:dyDescent="0.25">
      <c r="A73" s="39"/>
      <c r="B73" s="46"/>
      <c r="C73" s="47">
        <v>22100</v>
      </c>
      <c r="D73" s="48" t="s">
        <v>74</v>
      </c>
      <c r="E73" s="49"/>
      <c r="F73" s="50">
        <f>SUM(F74:F75)</f>
        <v>206000</v>
      </c>
      <c r="G73" s="50">
        <f>SUM(G74:G75)</f>
        <v>0</v>
      </c>
      <c r="H73" s="50">
        <f>SUM(H74:H75)</f>
        <v>206000</v>
      </c>
      <c r="I73" s="50">
        <f>SUM(I74:I75)</f>
        <v>51732.100000000006</v>
      </c>
      <c r="J73" s="50">
        <f>SUM(J74:J75)</f>
        <v>51732.100000000006</v>
      </c>
      <c r="K73" s="51">
        <f>SUM(K74:K75)</f>
        <v>154267.9</v>
      </c>
    </row>
    <row r="74" spans="1:11" s="21" customFormat="1" x14ac:dyDescent="0.25">
      <c r="A74" s="39"/>
      <c r="B74" s="52"/>
      <c r="C74" s="46"/>
      <c r="D74" s="53">
        <v>22105</v>
      </c>
      <c r="E74" s="54" t="s">
        <v>75</v>
      </c>
      <c r="F74" s="55">
        <v>181000</v>
      </c>
      <c r="G74" s="55">
        <v>0</v>
      </c>
      <c r="H74" s="55">
        <f t="shared" ref="H74:H75" si="31">F74+G74</f>
        <v>181000</v>
      </c>
      <c r="I74" s="55">
        <v>39084.51</v>
      </c>
      <c r="J74" s="55">
        <v>39084.51</v>
      </c>
      <c r="K74" s="37">
        <f t="shared" ref="K74:K119" si="32">H74-I74</f>
        <v>141915.49</v>
      </c>
    </row>
    <row r="75" spans="1:11" s="21" customFormat="1" x14ac:dyDescent="0.25">
      <c r="A75" s="39"/>
      <c r="B75" s="52"/>
      <c r="C75" s="46"/>
      <c r="D75" s="53">
        <v>22106</v>
      </c>
      <c r="E75" s="54" t="s">
        <v>76</v>
      </c>
      <c r="F75" s="55">
        <v>25000</v>
      </c>
      <c r="G75" s="55">
        <v>0</v>
      </c>
      <c r="H75" s="55">
        <f t="shared" si="31"/>
        <v>25000</v>
      </c>
      <c r="I75" s="55">
        <v>12647.59</v>
      </c>
      <c r="J75" s="55">
        <v>12647.59</v>
      </c>
      <c r="K75" s="37">
        <f t="shared" si="32"/>
        <v>12352.41</v>
      </c>
    </row>
    <row r="76" spans="1:11" s="21" customFormat="1" x14ac:dyDescent="0.25">
      <c r="A76" s="39"/>
      <c r="B76" s="40">
        <v>24000</v>
      </c>
      <c r="C76" s="41" t="s">
        <v>77</v>
      </c>
      <c r="D76" s="42"/>
      <c r="E76" s="43"/>
      <c r="F76" s="44">
        <f>SUM(F77,F79,F81,F83)</f>
        <v>708678.15599999996</v>
      </c>
      <c r="G76" s="44">
        <f t="shared" ref="G76:K76" si="33">SUM(G77,G79,G81,G83)</f>
        <v>0</v>
      </c>
      <c r="H76" s="44">
        <f t="shared" si="33"/>
        <v>708678.15599999996</v>
      </c>
      <c r="I76" s="44">
        <f t="shared" si="33"/>
        <v>196979.19</v>
      </c>
      <c r="J76" s="44">
        <f t="shared" si="33"/>
        <v>196979.19</v>
      </c>
      <c r="K76" s="44">
        <f t="shared" si="33"/>
        <v>511698.96600000001</v>
      </c>
    </row>
    <row r="77" spans="1:11" s="21" customFormat="1" x14ac:dyDescent="0.25">
      <c r="A77" s="39"/>
      <c r="B77" s="46"/>
      <c r="C77" s="47">
        <v>24300</v>
      </c>
      <c r="D77" s="48" t="s">
        <v>78</v>
      </c>
      <c r="E77" s="49"/>
      <c r="F77" s="50">
        <f t="shared" ref="F77:K77" si="34">SUM(F78)</f>
        <v>25000</v>
      </c>
      <c r="G77" s="50">
        <f t="shared" si="34"/>
        <v>0</v>
      </c>
      <c r="H77" s="50">
        <f t="shared" si="34"/>
        <v>25000</v>
      </c>
      <c r="I77" s="50">
        <f t="shared" si="34"/>
        <v>0</v>
      </c>
      <c r="J77" s="50">
        <f t="shared" si="34"/>
        <v>0</v>
      </c>
      <c r="K77" s="51">
        <f t="shared" si="34"/>
        <v>25000</v>
      </c>
    </row>
    <row r="78" spans="1:11" s="21" customFormat="1" x14ac:dyDescent="0.25">
      <c r="A78" s="39"/>
      <c r="B78" s="52"/>
      <c r="C78" s="46"/>
      <c r="D78" s="53">
        <v>24301</v>
      </c>
      <c r="E78" s="54" t="s">
        <v>78</v>
      </c>
      <c r="F78" s="55">
        <v>25000</v>
      </c>
      <c r="G78" s="55">
        <v>0</v>
      </c>
      <c r="H78" s="55">
        <f t="shared" ref="H78" si="35">F78+G78</f>
        <v>25000</v>
      </c>
      <c r="I78" s="55">
        <v>0</v>
      </c>
      <c r="J78" s="55">
        <v>0</v>
      </c>
      <c r="K78" s="37">
        <f t="shared" si="32"/>
        <v>25000</v>
      </c>
    </row>
    <row r="79" spans="1:11" s="21" customFormat="1" x14ac:dyDescent="0.25">
      <c r="A79" s="39"/>
      <c r="B79" s="46"/>
      <c r="C79" s="47">
        <v>24600</v>
      </c>
      <c r="D79" s="48" t="s">
        <v>79</v>
      </c>
      <c r="E79" s="49"/>
      <c r="F79" s="50">
        <f t="shared" ref="F79:K79" si="36">SUM(F80)</f>
        <v>473678.15600000002</v>
      </c>
      <c r="G79" s="50">
        <f t="shared" si="36"/>
        <v>0</v>
      </c>
      <c r="H79" s="50">
        <f t="shared" si="36"/>
        <v>473678.15600000002</v>
      </c>
      <c r="I79" s="50">
        <f t="shared" si="36"/>
        <v>32499.73</v>
      </c>
      <c r="J79" s="50">
        <f t="shared" si="36"/>
        <v>32499.73</v>
      </c>
      <c r="K79" s="51">
        <f t="shared" si="36"/>
        <v>441178.42600000004</v>
      </c>
    </row>
    <row r="80" spans="1:11" s="21" customFormat="1" x14ac:dyDescent="0.25">
      <c r="A80" s="39"/>
      <c r="B80" s="52"/>
      <c r="C80" s="46"/>
      <c r="D80" s="53">
        <v>24601</v>
      </c>
      <c r="E80" s="54" t="s">
        <v>80</v>
      </c>
      <c r="F80" s="55">
        <v>473678.15600000002</v>
      </c>
      <c r="G80" s="55">
        <v>0</v>
      </c>
      <c r="H80" s="55">
        <f>F80+G80</f>
        <v>473678.15600000002</v>
      </c>
      <c r="I80" s="55">
        <v>32499.73</v>
      </c>
      <c r="J80" s="55">
        <v>32499.73</v>
      </c>
      <c r="K80" s="37">
        <f t="shared" si="32"/>
        <v>441178.42600000004</v>
      </c>
    </row>
    <row r="81" spans="1:11" s="21" customFormat="1" x14ac:dyDescent="0.25">
      <c r="A81" s="39"/>
      <c r="B81" s="46"/>
      <c r="C81" s="47">
        <v>24700</v>
      </c>
      <c r="D81" s="48" t="s">
        <v>81</v>
      </c>
      <c r="E81" s="49"/>
      <c r="F81" s="50">
        <f t="shared" ref="F81:K81" si="37">SUM(F82)</f>
        <v>10000</v>
      </c>
      <c r="G81" s="50">
        <f t="shared" si="37"/>
        <v>0</v>
      </c>
      <c r="H81" s="50">
        <f t="shared" si="37"/>
        <v>10000</v>
      </c>
      <c r="I81" s="50">
        <f t="shared" si="37"/>
        <v>7130.4</v>
      </c>
      <c r="J81" s="50">
        <f t="shared" si="37"/>
        <v>7130.4</v>
      </c>
      <c r="K81" s="51">
        <f t="shared" si="37"/>
        <v>2869.6000000000004</v>
      </c>
    </row>
    <row r="82" spans="1:11" s="21" customFormat="1" x14ac:dyDescent="0.25">
      <c r="A82" s="39"/>
      <c r="B82" s="52"/>
      <c r="C82" s="46"/>
      <c r="D82" s="53">
        <v>24701</v>
      </c>
      <c r="E82" s="54" t="s">
        <v>81</v>
      </c>
      <c r="F82" s="55">
        <v>10000</v>
      </c>
      <c r="G82" s="55">
        <v>0</v>
      </c>
      <c r="H82" s="55">
        <f>F82+G82</f>
        <v>10000</v>
      </c>
      <c r="I82" s="55">
        <v>7130.4</v>
      </c>
      <c r="J82" s="55">
        <v>7130.4</v>
      </c>
      <c r="K82" s="37">
        <f t="shared" si="32"/>
        <v>2869.6000000000004</v>
      </c>
    </row>
    <row r="83" spans="1:11" s="21" customFormat="1" x14ac:dyDescent="0.25">
      <c r="A83" s="39"/>
      <c r="B83" s="46"/>
      <c r="C83" s="47">
        <v>24900</v>
      </c>
      <c r="D83" s="48" t="s">
        <v>82</v>
      </c>
      <c r="E83" s="49"/>
      <c r="F83" s="50">
        <f t="shared" ref="F83:K83" si="38">SUM(F84)</f>
        <v>200000</v>
      </c>
      <c r="G83" s="50">
        <f t="shared" si="38"/>
        <v>0</v>
      </c>
      <c r="H83" s="50">
        <f t="shared" si="38"/>
        <v>200000</v>
      </c>
      <c r="I83" s="50">
        <f t="shared" si="38"/>
        <v>157349.06</v>
      </c>
      <c r="J83" s="50">
        <f t="shared" si="38"/>
        <v>157349.06</v>
      </c>
      <c r="K83" s="51">
        <f t="shared" si="38"/>
        <v>42650.94</v>
      </c>
    </row>
    <row r="84" spans="1:11" s="21" customFormat="1" ht="30" x14ac:dyDescent="0.25">
      <c r="A84" s="39"/>
      <c r="B84" s="52"/>
      <c r="C84" s="46"/>
      <c r="D84" s="53">
        <v>24901</v>
      </c>
      <c r="E84" s="54" t="s">
        <v>82</v>
      </c>
      <c r="F84" s="55">
        <v>200000</v>
      </c>
      <c r="G84" s="55">
        <v>0</v>
      </c>
      <c r="H84" s="55">
        <f>F84+G84</f>
        <v>200000</v>
      </c>
      <c r="I84" s="55">
        <v>157349.06</v>
      </c>
      <c r="J84" s="55">
        <v>157349.06</v>
      </c>
      <c r="K84" s="37">
        <f t="shared" si="32"/>
        <v>42650.94</v>
      </c>
    </row>
    <row r="85" spans="1:11" s="21" customFormat="1" x14ac:dyDescent="0.25">
      <c r="A85" s="39"/>
      <c r="B85" s="40">
        <v>25000</v>
      </c>
      <c r="C85" s="41" t="s">
        <v>83</v>
      </c>
      <c r="D85" s="42"/>
      <c r="E85" s="43"/>
      <c r="F85" s="44">
        <f t="shared" ref="F85:K85" si="39">SUM(F86,F88,F90)</f>
        <v>475000</v>
      </c>
      <c r="G85" s="44">
        <f t="shared" si="39"/>
        <v>0</v>
      </c>
      <c r="H85" s="44">
        <f t="shared" si="39"/>
        <v>475000</v>
      </c>
      <c r="I85" s="44">
        <f t="shared" si="39"/>
        <v>27505.66</v>
      </c>
      <c r="J85" s="44">
        <f t="shared" si="39"/>
        <v>27505.66</v>
      </c>
      <c r="K85" s="45">
        <f t="shared" si="39"/>
        <v>447494.33999999997</v>
      </c>
    </row>
    <row r="86" spans="1:11" s="21" customFormat="1" x14ac:dyDescent="0.25">
      <c r="A86" s="39"/>
      <c r="B86" s="46"/>
      <c r="C86" s="47">
        <v>25300</v>
      </c>
      <c r="D86" s="48" t="s">
        <v>84</v>
      </c>
      <c r="E86" s="49"/>
      <c r="F86" s="50">
        <f t="shared" ref="F86:K86" si="40">SUM(F87)</f>
        <v>109000</v>
      </c>
      <c r="G86" s="50">
        <f t="shared" si="40"/>
        <v>0</v>
      </c>
      <c r="H86" s="50">
        <f t="shared" si="40"/>
        <v>109000</v>
      </c>
      <c r="I86" s="50">
        <f t="shared" si="40"/>
        <v>19483.599999999999</v>
      </c>
      <c r="J86" s="50">
        <f t="shared" si="40"/>
        <v>19483.599999999999</v>
      </c>
      <c r="K86" s="51">
        <f t="shared" si="40"/>
        <v>89516.4</v>
      </c>
    </row>
    <row r="87" spans="1:11" s="21" customFormat="1" x14ac:dyDescent="0.25">
      <c r="A87" s="39"/>
      <c r="B87" s="52"/>
      <c r="C87" s="46"/>
      <c r="D87" s="53">
        <v>25301</v>
      </c>
      <c r="E87" s="54" t="s">
        <v>84</v>
      </c>
      <c r="F87" s="55">
        <v>109000</v>
      </c>
      <c r="G87" s="55"/>
      <c r="H87" s="55">
        <f>F87+G87</f>
        <v>109000</v>
      </c>
      <c r="I87" s="55">
        <v>19483.599999999999</v>
      </c>
      <c r="J87" s="55">
        <v>19483.599999999999</v>
      </c>
      <c r="K87" s="37">
        <f t="shared" si="32"/>
        <v>89516.4</v>
      </c>
    </row>
    <row r="88" spans="1:11" s="21" customFormat="1" x14ac:dyDescent="0.25">
      <c r="A88" s="39"/>
      <c r="B88" s="46"/>
      <c r="C88" s="47">
        <v>25400</v>
      </c>
      <c r="D88" s="48" t="s">
        <v>85</v>
      </c>
      <c r="E88" s="49"/>
      <c r="F88" s="50">
        <f t="shared" ref="F88:K88" si="41">SUM(F89)</f>
        <v>346000</v>
      </c>
      <c r="G88" s="50">
        <f t="shared" si="41"/>
        <v>0</v>
      </c>
      <c r="H88" s="50">
        <f t="shared" si="41"/>
        <v>346000</v>
      </c>
      <c r="I88" s="50">
        <f t="shared" si="41"/>
        <v>6024.06</v>
      </c>
      <c r="J88" s="50">
        <f t="shared" si="41"/>
        <v>6024.06</v>
      </c>
      <c r="K88" s="51">
        <f t="shared" si="41"/>
        <v>339975.94</v>
      </c>
    </row>
    <row r="89" spans="1:11" s="21" customFormat="1" ht="30" x14ac:dyDescent="0.25">
      <c r="A89" s="39"/>
      <c r="B89" s="52"/>
      <c r="C89" s="46"/>
      <c r="D89" s="53">
        <v>25401</v>
      </c>
      <c r="E89" s="54" t="s">
        <v>85</v>
      </c>
      <c r="F89" s="55">
        <v>346000</v>
      </c>
      <c r="G89" s="55">
        <v>0</v>
      </c>
      <c r="H89" s="55">
        <f>F89+G89</f>
        <v>346000</v>
      </c>
      <c r="I89" s="55">
        <v>6024.06</v>
      </c>
      <c r="J89" s="55">
        <v>6024.06</v>
      </c>
      <c r="K89" s="37">
        <f t="shared" si="32"/>
        <v>339975.94</v>
      </c>
    </row>
    <row r="90" spans="1:11" s="21" customFormat="1" x14ac:dyDescent="0.25">
      <c r="A90" s="39"/>
      <c r="B90" s="46"/>
      <c r="C90" s="47">
        <v>25500</v>
      </c>
      <c r="D90" s="48" t="s">
        <v>86</v>
      </c>
      <c r="E90" s="49"/>
      <c r="F90" s="50">
        <f t="shared" ref="F90:K90" si="42">SUM(F91)</f>
        <v>20000</v>
      </c>
      <c r="G90" s="50">
        <f t="shared" si="42"/>
        <v>0</v>
      </c>
      <c r="H90" s="50">
        <f t="shared" si="42"/>
        <v>20000</v>
      </c>
      <c r="I90" s="50">
        <f t="shared" si="42"/>
        <v>1998</v>
      </c>
      <c r="J90" s="50">
        <f t="shared" si="42"/>
        <v>1998</v>
      </c>
      <c r="K90" s="51">
        <f t="shared" si="42"/>
        <v>18002</v>
      </c>
    </row>
    <row r="91" spans="1:11" s="21" customFormat="1" ht="30" x14ac:dyDescent="0.25">
      <c r="A91" s="39"/>
      <c r="B91" s="52"/>
      <c r="C91" s="46"/>
      <c r="D91" s="53">
        <v>25501</v>
      </c>
      <c r="E91" s="54" t="s">
        <v>86</v>
      </c>
      <c r="F91" s="55">
        <v>20000</v>
      </c>
      <c r="G91" s="55">
        <v>0</v>
      </c>
      <c r="H91" s="55">
        <f>F91+G91</f>
        <v>20000</v>
      </c>
      <c r="I91" s="55">
        <v>1998</v>
      </c>
      <c r="J91" s="55">
        <v>1998</v>
      </c>
      <c r="K91" s="37">
        <f t="shared" si="32"/>
        <v>18002</v>
      </c>
    </row>
    <row r="92" spans="1:11" s="21" customFormat="1" x14ac:dyDescent="0.25">
      <c r="A92" s="39"/>
      <c r="B92" s="40">
        <v>26000</v>
      </c>
      <c r="C92" s="41" t="s">
        <v>87</v>
      </c>
      <c r="D92" s="42"/>
      <c r="E92" s="43"/>
      <c r="F92" s="44">
        <f t="shared" ref="F92:K92" si="43">SUM(F93)</f>
        <v>3915000</v>
      </c>
      <c r="G92" s="44">
        <f t="shared" si="43"/>
        <v>0</v>
      </c>
      <c r="H92" s="44">
        <f t="shared" si="43"/>
        <v>3915000</v>
      </c>
      <c r="I92" s="44">
        <f t="shared" si="43"/>
        <v>1115044.8899999999</v>
      </c>
      <c r="J92" s="44">
        <f t="shared" si="43"/>
        <v>1115044.8899999999</v>
      </c>
      <c r="K92" s="45">
        <f t="shared" si="43"/>
        <v>2799955.11</v>
      </c>
    </row>
    <row r="93" spans="1:11" s="21" customFormat="1" x14ac:dyDescent="0.25">
      <c r="A93" s="39"/>
      <c r="B93" s="46"/>
      <c r="C93" s="47">
        <v>26100</v>
      </c>
      <c r="D93" s="48" t="s">
        <v>87</v>
      </c>
      <c r="E93" s="49"/>
      <c r="F93" s="50">
        <f t="shared" ref="F93:K93" si="44">SUM(F94:F95)</f>
        <v>3915000</v>
      </c>
      <c r="G93" s="50">
        <f t="shared" si="44"/>
        <v>0</v>
      </c>
      <c r="H93" s="50">
        <f t="shared" si="44"/>
        <v>3915000</v>
      </c>
      <c r="I93" s="50">
        <f t="shared" si="44"/>
        <v>1115044.8899999999</v>
      </c>
      <c r="J93" s="50">
        <f t="shared" si="44"/>
        <v>1115044.8899999999</v>
      </c>
      <c r="K93" s="51">
        <f t="shared" si="44"/>
        <v>2799955.11</v>
      </c>
    </row>
    <row r="94" spans="1:11" s="21" customFormat="1" x14ac:dyDescent="0.25">
      <c r="A94" s="39"/>
      <c r="B94" s="52"/>
      <c r="C94" s="46"/>
      <c r="D94" s="53">
        <v>26101</v>
      </c>
      <c r="E94" s="54" t="s">
        <v>88</v>
      </c>
      <c r="F94" s="55">
        <v>3900000</v>
      </c>
      <c r="G94" s="55">
        <v>0</v>
      </c>
      <c r="H94" s="55">
        <f t="shared" ref="H94:H95" si="45">F94+G94</f>
        <v>3900000</v>
      </c>
      <c r="I94" s="55">
        <v>1114920.96</v>
      </c>
      <c r="J94" s="55">
        <v>1114920.96</v>
      </c>
      <c r="K94" s="37">
        <f t="shared" si="32"/>
        <v>2785079.04</v>
      </c>
    </row>
    <row r="95" spans="1:11" s="21" customFormat="1" x14ac:dyDescent="0.25">
      <c r="A95" s="39"/>
      <c r="B95" s="52"/>
      <c r="C95" s="46"/>
      <c r="D95" s="53">
        <v>26102</v>
      </c>
      <c r="E95" s="54" t="s">
        <v>89</v>
      </c>
      <c r="F95" s="55">
        <v>15000</v>
      </c>
      <c r="G95" s="55">
        <v>0</v>
      </c>
      <c r="H95" s="55">
        <f t="shared" si="45"/>
        <v>15000</v>
      </c>
      <c r="I95" s="55">
        <v>123.93</v>
      </c>
      <c r="J95" s="55">
        <v>123.93</v>
      </c>
      <c r="K95" s="37">
        <f t="shared" si="32"/>
        <v>14876.07</v>
      </c>
    </row>
    <row r="96" spans="1:11" s="21" customFormat="1" x14ac:dyDescent="0.25">
      <c r="A96" s="39"/>
      <c r="B96" s="40">
        <v>27000</v>
      </c>
      <c r="C96" s="41" t="s">
        <v>90</v>
      </c>
      <c r="D96" s="42"/>
      <c r="E96" s="43"/>
      <c r="F96" s="44">
        <f>SUM(F97)</f>
        <v>40000</v>
      </c>
      <c r="G96" s="44">
        <f t="shared" ref="G96:K97" si="46">SUM(G97)</f>
        <v>0</v>
      </c>
      <c r="H96" s="44">
        <f t="shared" si="46"/>
        <v>40000</v>
      </c>
      <c r="I96" s="44">
        <f t="shared" si="46"/>
        <v>0</v>
      </c>
      <c r="J96" s="44">
        <f t="shared" si="46"/>
        <v>0</v>
      </c>
      <c r="K96" s="44">
        <f t="shared" si="46"/>
        <v>40000</v>
      </c>
    </row>
    <row r="97" spans="1:11" s="21" customFormat="1" x14ac:dyDescent="0.25">
      <c r="A97" s="39"/>
      <c r="B97" s="52"/>
      <c r="C97" s="47">
        <v>27200</v>
      </c>
      <c r="D97" s="48" t="s">
        <v>91</v>
      </c>
      <c r="E97" s="49"/>
      <c r="F97" s="50">
        <f>SUM(F98)</f>
        <v>40000</v>
      </c>
      <c r="G97" s="50">
        <f t="shared" si="46"/>
        <v>0</v>
      </c>
      <c r="H97" s="50">
        <f t="shared" si="46"/>
        <v>40000</v>
      </c>
      <c r="I97" s="50">
        <f t="shared" si="46"/>
        <v>0</v>
      </c>
      <c r="J97" s="50">
        <f t="shared" si="46"/>
        <v>0</v>
      </c>
      <c r="K97" s="50">
        <f t="shared" si="46"/>
        <v>40000</v>
      </c>
    </row>
    <row r="98" spans="1:11" s="21" customFormat="1" x14ac:dyDescent="0.25">
      <c r="A98" s="39"/>
      <c r="B98" s="52"/>
      <c r="C98" s="59"/>
      <c r="D98" s="60">
        <v>27201</v>
      </c>
      <c r="E98" s="61" t="s">
        <v>92</v>
      </c>
      <c r="F98" s="55">
        <v>40000</v>
      </c>
      <c r="G98" s="55">
        <v>0</v>
      </c>
      <c r="H98" s="55">
        <f t="shared" ref="H98" si="47">F98+G98</f>
        <v>40000</v>
      </c>
      <c r="I98" s="55">
        <v>0</v>
      </c>
      <c r="J98" s="55">
        <v>0</v>
      </c>
      <c r="K98" s="37">
        <f t="shared" ref="K98" si="48">H98-I98</f>
        <v>40000</v>
      </c>
    </row>
    <row r="99" spans="1:11" s="21" customFormat="1" x14ac:dyDescent="0.25">
      <c r="A99" s="39"/>
      <c r="B99" s="40">
        <v>29000</v>
      </c>
      <c r="C99" s="41" t="s">
        <v>93</v>
      </c>
      <c r="D99" s="42"/>
      <c r="E99" s="43"/>
      <c r="F99" s="44">
        <f>SUM(F100,F102,F104,F106,F108,F110)</f>
        <v>1293689.19</v>
      </c>
      <c r="G99" s="44">
        <f>SUM(G100,G102,G104,G106,G108,G110)</f>
        <v>0</v>
      </c>
      <c r="H99" s="44">
        <f>SUM(H100,H102,H104,H106,H108,H110)</f>
        <v>1293689.19</v>
      </c>
      <c r="I99" s="44">
        <f>SUM(I100,I102,I104,I106,I108,I110)</f>
        <v>131358.6</v>
      </c>
      <c r="J99" s="44">
        <f>SUM(J100,J102,J104,J106,J108,J110)</f>
        <v>131358.6</v>
      </c>
      <c r="K99" s="45">
        <f>SUM(K100,K102,K104,K106,K108,K110)</f>
        <v>1162330.5900000001</v>
      </c>
    </row>
    <row r="100" spans="1:11" s="21" customFormat="1" x14ac:dyDescent="0.25">
      <c r="A100" s="39"/>
      <c r="B100" s="46"/>
      <c r="C100" s="47">
        <v>29100</v>
      </c>
      <c r="D100" s="48" t="s">
        <v>94</v>
      </c>
      <c r="E100" s="49"/>
      <c r="F100" s="50">
        <f t="shared" ref="F100:K100" si="49">SUM(F101)</f>
        <v>30000</v>
      </c>
      <c r="G100" s="50">
        <f t="shared" si="49"/>
        <v>0</v>
      </c>
      <c r="H100" s="50">
        <f t="shared" si="49"/>
        <v>30000</v>
      </c>
      <c r="I100" s="50">
        <f t="shared" si="49"/>
        <v>3996.66</v>
      </c>
      <c r="J100" s="50">
        <f t="shared" si="49"/>
        <v>3996.66</v>
      </c>
      <c r="K100" s="51">
        <f t="shared" si="49"/>
        <v>26003.34</v>
      </c>
    </row>
    <row r="101" spans="1:11" s="21" customFormat="1" x14ac:dyDescent="0.25">
      <c r="A101" s="39"/>
      <c r="B101" s="52"/>
      <c r="C101" s="46"/>
      <c r="D101" s="53">
        <v>29101</v>
      </c>
      <c r="E101" s="54" t="s">
        <v>95</v>
      </c>
      <c r="F101" s="55">
        <v>30000</v>
      </c>
      <c r="G101" s="55">
        <v>0</v>
      </c>
      <c r="H101" s="55">
        <f>F101+G101</f>
        <v>30000</v>
      </c>
      <c r="I101" s="55">
        <v>3996.66</v>
      </c>
      <c r="J101" s="55">
        <v>3996.66</v>
      </c>
      <c r="K101" s="37">
        <f t="shared" si="32"/>
        <v>26003.34</v>
      </c>
    </row>
    <row r="102" spans="1:11" s="21" customFormat="1" x14ac:dyDescent="0.25">
      <c r="A102" s="39"/>
      <c r="B102" s="46"/>
      <c r="C102" s="47">
        <v>29200</v>
      </c>
      <c r="D102" s="48" t="s">
        <v>96</v>
      </c>
      <c r="E102" s="49"/>
      <c r="F102" s="50">
        <f t="shared" ref="F102:K102" si="50">SUM(F103)</f>
        <v>55000</v>
      </c>
      <c r="G102" s="50">
        <f t="shared" si="50"/>
        <v>0</v>
      </c>
      <c r="H102" s="50">
        <f t="shared" si="50"/>
        <v>55000</v>
      </c>
      <c r="I102" s="50">
        <f t="shared" si="50"/>
        <v>6740.8</v>
      </c>
      <c r="J102" s="50">
        <f t="shared" si="50"/>
        <v>6740.8</v>
      </c>
      <c r="K102" s="51">
        <f t="shared" si="50"/>
        <v>48259.199999999997</v>
      </c>
    </row>
    <row r="103" spans="1:11" s="21" customFormat="1" ht="30" x14ac:dyDescent="0.25">
      <c r="A103" s="39"/>
      <c r="B103" s="52"/>
      <c r="C103" s="46"/>
      <c r="D103" s="53">
        <v>29201</v>
      </c>
      <c r="E103" s="54" t="s">
        <v>96</v>
      </c>
      <c r="F103" s="55">
        <v>55000</v>
      </c>
      <c r="G103" s="55">
        <v>0</v>
      </c>
      <c r="H103" s="55">
        <f>F103+G103</f>
        <v>55000</v>
      </c>
      <c r="I103" s="55">
        <v>6740.8</v>
      </c>
      <c r="J103" s="55">
        <v>6740.8</v>
      </c>
      <c r="K103" s="37">
        <f t="shared" si="32"/>
        <v>48259.199999999997</v>
      </c>
    </row>
    <row r="104" spans="1:11" s="21" customFormat="1" x14ac:dyDescent="0.25">
      <c r="A104" s="39"/>
      <c r="B104" s="46"/>
      <c r="C104" s="47">
        <v>29300</v>
      </c>
      <c r="D104" s="48" t="s">
        <v>97</v>
      </c>
      <c r="E104" s="49"/>
      <c r="F104" s="50">
        <f>SUM(F105:F105)</f>
        <v>15000</v>
      </c>
      <c r="G104" s="50">
        <f>SUM(G105:G105)</f>
        <v>0</v>
      </c>
      <c r="H104" s="50">
        <f>SUM(H105:H105)</f>
        <v>15000</v>
      </c>
      <c r="I104" s="50">
        <f>SUM(I105:I105)</f>
        <v>648</v>
      </c>
      <c r="J104" s="50">
        <f>SUM(J105:J105)</f>
        <v>648</v>
      </c>
      <c r="K104" s="51">
        <f>SUM(K105:K105)</f>
        <v>14352</v>
      </c>
    </row>
    <row r="105" spans="1:11" s="21" customFormat="1" ht="30" x14ac:dyDescent="0.25">
      <c r="A105" s="39"/>
      <c r="B105" s="52"/>
      <c r="C105" s="46"/>
      <c r="D105" s="53">
        <v>29301</v>
      </c>
      <c r="E105" s="54" t="s">
        <v>98</v>
      </c>
      <c r="F105" s="55">
        <v>15000</v>
      </c>
      <c r="G105" s="55">
        <v>0</v>
      </c>
      <c r="H105" s="55">
        <f t="shared" ref="H105" si="51">F105+G105</f>
        <v>15000</v>
      </c>
      <c r="I105" s="55">
        <v>648</v>
      </c>
      <c r="J105" s="55">
        <v>648</v>
      </c>
      <c r="K105" s="37">
        <f t="shared" si="32"/>
        <v>14352</v>
      </c>
    </row>
    <row r="106" spans="1:11" s="21" customFormat="1" x14ac:dyDescent="0.25">
      <c r="A106" s="39"/>
      <c r="B106" s="46"/>
      <c r="C106" s="47">
        <v>29400</v>
      </c>
      <c r="D106" s="48" t="s">
        <v>99</v>
      </c>
      <c r="E106" s="49"/>
      <c r="F106" s="50">
        <f t="shared" ref="F106:K106" si="52">SUM(F107)</f>
        <v>686518.87</v>
      </c>
      <c r="G106" s="50">
        <f t="shared" si="52"/>
        <v>0</v>
      </c>
      <c r="H106" s="50">
        <f t="shared" si="52"/>
        <v>686518.87</v>
      </c>
      <c r="I106" s="50">
        <f t="shared" si="52"/>
        <v>49490.83</v>
      </c>
      <c r="J106" s="50">
        <f t="shared" si="52"/>
        <v>49490.83</v>
      </c>
      <c r="K106" s="51">
        <f t="shared" si="52"/>
        <v>637028.04</v>
      </c>
    </row>
    <row r="107" spans="1:11" s="21" customFormat="1" ht="45" x14ac:dyDescent="0.25">
      <c r="A107" s="39"/>
      <c r="B107" s="52"/>
      <c r="C107" s="46"/>
      <c r="D107" s="53">
        <v>29401</v>
      </c>
      <c r="E107" s="54" t="s">
        <v>99</v>
      </c>
      <c r="F107" s="55">
        <v>686518.87</v>
      </c>
      <c r="G107" s="55">
        <v>0</v>
      </c>
      <c r="H107" s="55">
        <f>F107+G107</f>
        <v>686518.87</v>
      </c>
      <c r="I107" s="55">
        <v>49490.83</v>
      </c>
      <c r="J107" s="55">
        <v>49490.83</v>
      </c>
      <c r="K107" s="37">
        <f t="shared" si="32"/>
        <v>637028.04</v>
      </c>
    </row>
    <row r="108" spans="1:11" s="21" customFormat="1" x14ac:dyDescent="0.25">
      <c r="A108" s="39"/>
      <c r="B108" s="46"/>
      <c r="C108" s="47">
        <v>29600</v>
      </c>
      <c r="D108" s="48" t="s">
        <v>100</v>
      </c>
      <c r="E108" s="49"/>
      <c r="F108" s="50">
        <f t="shared" ref="F108:K108" si="53">SUM(F109)</f>
        <v>250000</v>
      </c>
      <c r="G108" s="50">
        <f t="shared" si="53"/>
        <v>0</v>
      </c>
      <c r="H108" s="50">
        <f t="shared" si="53"/>
        <v>250000</v>
      </c>
      <c r="I108" s="50">
        <f t="shared" si="53"/>
        <v>53413.27</v>
      </c>
      <c r="J108" s="50">
        <f t="shared" si="53"/>
        <v>53413.27</v>
      </c>
      <c r="K108" s="51">
        <f t="shared" si="53"/>
        <v>196586.73</v>
      </c>
    </row>
    <row r="109" spans="1:11" s="21" customFormat="1" ht="30" x14ac:dyDescent="0.25">
      <c r="A109" s="39"/>
      <c r="B109" s="52"/>
      <c r="C109" s="46"/>
      <c r="D109" s="53">
        <v>29601</v>
      </c>
      <c r="E109" s="54" t="s">
        <v>100</v>
      </c>
      <c r="F109" s="55">
        <v>250000</v>
      </c>
      <c r="G109" s="55">
        <v>0</v>
      </c>
      <c r="H109" s="55">
        <f>F109+G109</f>
        <v>250000</v>
      </c>
      <c r="I109" s="55">
        <v>53413.27</v>
      </c>
      <c r="J109" s="55">
        <v>53413.27</v>
      </c>
      <c r="K109" s="37">
        <f t="shared" si="32"/>
        <v>196586.73</v>
      </c>
    </row>
    <row r="110" spans="1:11" s="21" customFormat="1" x14ac:dyDescent="0.25">
      <c r="A110" s="39"/>
      <c r="B110" s="46"/>
      <c r="C110" s="47">
        <v>29800</v>
      </c>
      <c r="D110" s="48" t="s">
        <v>101</v>
      </c>
      <c r="E110" s="49"/>
      <c r="F110" s="50">
        <f t="shared" ref="F110:K110" si="54">SUM(F111:F112)</f>
        <v>257170.32</v>
      </c>
      <c r="G110" s="50">
        <f t="shared" si="54"/>
        <v>0</v>
      </c>
      <c r="H110" s="50">
        <f t="shared" si="54"/>
        <v>257170.32</v>
      </c>
      <c r="I110" s="50">
        <f t="shared" si="54"/>
        <v>17069.04</v>
      </c>
      <c r="J110" s="50">
        <f t="shared" si="54"/>
        <v>17069.04</v>
      </c>
      <c r="K110" s="51">
        <f t="shared" si="54"/>
        <v>240101.28</v>
      </c>
    </row>
    <row r="111" spans="1:11" s="21" customFormat="1" ht="45" x14ac:dyDescent="0.25">
      <c r="A111" s="39"/>
      <c r="B111" s="52"/>
      <c r="C111" s="46"/>
      <c r="D111" s="53">
        <v>29804</v>
      </c>
      <c r="E111" s="54" t="s">
        <v>102</v>
      </c>
      <c r="F111" s="55">
        <v>200000</v>
      </c>
      <c r="G111" s="55">
        <v>0</v>
      </c>
      <c r="H111" s="55">
        <f t="shared" ref="H111:H112" si="55">F111+G111</f>
        <v>200000</v>
      </c>
      <c r="I111" s="55">
        <v>576</v>
      </c>
      <c r="J111" s="55">
        <v>576</v>
      </c>
      <c r="K111" s="37">
        <f t="shared" si="32"/>
        <v>199424</v>
      </c>
    </row>
    <row r="112" spans="1:11" s="21" customFormat="1" ht="45" x14ac:dyDescent="0.25">
      <c r="A112" s="39"/>
      <c r="B112" s="52"/>
      <c r="C112" s="46"/>
      <c r="D112" s="53">
        <v>29805</v>
      </c>
      <c r="E112" s="54" t="s">
        <v>103</v>
      </c>
      <c r="F112" s="55">
        <v>57170.32</v>
      </c>
      <c r="G112" s="55">
        <v>0</v>
      </c>
      <c r="H112" s="55">
        <f t="shared" si="55"/>
        <v>57170.32</v>
      </c>
      <c r="I112" s="55">
        <v>16493.04</v>
      </c>
      <c r="J112" s="55">
        <v>16493.04</v>
      </c>
      <c r="K112" s="37">
        <f t="shared" si="32"/>
        <v>40677.279999999999</v>
      </c>
    </row>
    <row r="113" spans="1:11" s="21" customFormat="1" x14ac:dyDescent="0.25">
      <c r="A113" s="39"/>
      <c r="B113" s="52"/>
      <c r="C113" s="46"/>
      <c r="D113" s="53"/>
      <c r="E113" s="54"/>
      <c r="F113" s="55"/>
      <c r="G113" s="55"/>
      <c r="H113" s="55"/>
      <c r="I113" s="55"/>
      <c r="J113" s="55"/>
      <c r="K113" s="37"/>
    </row>
    <row r="114" spans="1:11" s="21" customFormat="1" x14ac:dyDescent="0.25">
      <c r="A114" s="32">
        <v>30000</v>
      </c>
      <c r="B114" s="33" t="s">
        <v>104</v>
      </c>
      <c r="C114" s="34"/>
      <c r="D114" s="34"/>
      <c r="E114" s="35"/>
      <c r="F114" s="58">
        <f>SUM(F115,F128,F137,F147,F150,F172,F180)</f>
        <v>23768444.140000001</v>
      </c>
      <c r="G114" s="58">
        <f t="shared" ref="G114:K114" si="56">SUM(G115,G128,G137,G147,G150,G172,G180)</f>
        <v>0</v>
      </c>
      <c r="H114" s="58">
        <f t="shared" si="56"/>
        <v>23768444.140000001</v>
      </c>
      <c r="I114" s="58">
        <f t="shared" si="56"/>
        <v>4628205.7600000007</v>
      </c>
      <c r="J114" s="58">
        <f t="shared" si="56"/>
        <v>4452745.05</v>
      </c>
      <c r="K114" s="58">
        <f t="shared" si="56"/>
        <v>19140238.380000003</v>
      </c>
    </row>
    <row r="115" spans="1:11" s="21" customFormat="1" x14ac:dyDescent="0.25">
      <c r="A115" s="39"/>
      <c r="B115" s="40">
        <v>31000</v>
      </c>
      <c r="C115" s="41" t="s">
        <v>105</v>
      </c>
      <c r="D115" s="42"/>
      <c r="E115" s="43"/>
      <c r="F115" s="44">
        <f>SUM(F116,F118,F120,F122,F124,F126)</f>
        <v>6732027.6299999999</v>
      </c>
      <c r="G115" s="44">
        <f t="shared" ref="G115:K115" si="57">SUM(G116,G118,G120,G122,G124,G126)</f>
        <v>0</v>
      </c>
      <c r="H115" s="44">
        <f t="shared" si="57"/>
        <v>6732027.6299999999</v>
      </c>
      <c r="I115" s="44">
        <f t="shared" si="57"/>
        <v>1679424.4200000002</v>
      </c>
      <c r="J115" s="44">
        <f t="shared" si="57"/>
        <v>1532329.39</v>
      </c>
      <c r="K115" s="44">
        <f t="shared" si="57"/>
        <v>5052603.2100000009</v>
      </c>
    </row>
    <row r="116" spans="1:11" s="21" customFormat="1" x14ac:dyDescent="0.25">
      <c r="A116" s="39"/>
      <c r="B116" s="46"/>
      <c r="C116" s="47">
        <v>31100</v>
      </c>
      <c r="D116" s="48" t="s">
        <v>106</v>
      </c>
      <c r="E116" s="49"/>
      <c r="F116" s="50">
        <f t="shared" ref="F116:K116" si="58">SUM(F117)</f>
        <v>3156424.7</v>
      </c>
      <c r="G116" s="50">
        <f t="shared" si="58"/>
        <v>0</v>
      </c>
      <c r="H116" s="50">
        <f t="shared" si="58"/>
        <v>3156424.7</v>
      </c>
      <c r="I116" s="50">
        <f t="shared" si="58"/>
        <v>1000223</v>
      </c>
      <c r="J116" s="50">
        <f t="shared" si="58"/>
        <v>1000223</v>
      </c>
      <c r="K116" s="51">
        <f t="shared" si="58"/>
        <v>2156201.7000000002</v>
      </c>
    </row>
    <row r="117" spans="1:11" s="21" customFormat="1" x14ac:dyDescent="0.25">
      <c r="A117" s="39"/>
      <c r="B117" s="52"/>
      <c r="C117" s="46"/>
      <c r="D117" s="53">
        <v>31101</v>
      </c>
      <c r="E117" s="54" t="s">
        <v>107</v>
      </c>
      <c r="F117" s="55">
        <v>3156424.7</v>
      </c>
      <c r="G117" s="62">
        <v>0</v>
      </c>
      <c r="H117" s="55">
        <f>F117+G117</f>
        <v>3156424.7</v>
      </c>
      <c r="I117" s="55">
        <v>1000223</v>
      </c>
      <c r="J117" s="55">
        <v>1000223</v>
      </c>
      <c r="K117" s="37">
        <f t="shared" si="32"/>
        <v>2156201.7000000002</v>
      </c>
    </row>
    <row r="118" spans="1:11" s="21" customFormat="1" x14ac:dyDescent="0.25">
      <c r="A118" s="39"/>
      <c r="B118" s="46"/>
      <c r="C118" s="47">
        <v>31300</v>
      </c>
      <c r="D118" s="48" t="s">
        <v>108</v>
      </c>
      <c r="E118" s="49"/>
      <c r="F118" s="50">
        <f t="shared" ref="F118:K118" si="59">SUM(F119)</f>
        <v>1007625.15</v>
      </c>
      <c r="G118" s="50">
        <f t="shared" si="59"/>
        <v>0</v>
      </c>
      <c r="H118" s="50">
        <f t="shared" si="59"/>
        <v>1007625.15</v>
      </c>
      <c r="I118" s="50">
        <f t="shared" si="59"/>
        <v>199717.03</v>
      </c>
      <c r="J118" s="50">
        <f t="shared" si="59"/>
        <v>52622</v>
      </c>
      <c r="K118" s="51">
        <f t="shared" si="59"/>
        <v>807908.12</v>
      </c>
    </row>
    <row r="119" spans="1:11" s="21" customFormat="1" x14ac:dyDescent="0.25">
      <c r="A119" s="39"/>
      <c r="B119" s="52"/>
      <c r="C119" s="46"/>
      <c r="D119" s="53">
        <v>31301</v>
      </c>
      <c r="E119" s="54" t="s">
        <v>109</v>
      </c>
      <c r="F119" s="55">
        <v>1007625.15</v>
      </c>
      <c r="G119" s="55">
        <v>0</v>
      </c>
      <c r="H119" s="55">
        <f>F119+G119</f>
        <v>1007625.15</v>
      </c>
      <c r="I119" s="55">
        <v>199717.03</v>
      </c>
      <c r="J119" s="55">
        <v>52622</v>
      </c>
      <c r="K119" s="37">
        <f t="shared" si="32"/>
        <v>807908.12</v>
      </c>
    </row>
    <row r="120" spans="1:11" s="21" customFormat="1" x14ac:dyDescent="0.25">
      <c r="A120" s="39"/>
      <c r="B120" s="46"/>
      <c r="C120" s="47">
        <v>31400</v>
      </c>
      <c r="D120" s="48" t="s">
        <v>110</v>
      </c>
      <c r="E120" s="49"/>
      <c r="F120" s="50">
        <f t="shared" ref="F120:K120" si="60">SUM(F121)</f>
        <v>424870</v>
      </c>
      <c r="G120" s="50">
        <f t="shared" si="60"/>
        <v>0</v>
      </c>
      <c r="H120" s="50">
        <f t="shared" si="60"/>
        <v>424870</v>
      </c>
      <c r="I120" s="50">
        <f t="shared" si="60"/>
        <v>132457.93</v>
      </c>
      <c r="J120" s="50">
        <f t="shared" si="60"/>
        <v>132457.93</v>
      </c>
      <c r="K120" s="51">
        <f t="shared" si="60"/>
        <v>292412.07</v>
      </c>
    </row>
    <row r="121" spans="1:11" s="21" customFormat="1" x14ac:dyDescent="0.25">
      <c r="A121" s="39"/>
      <c r="B121" s="52"/>
      <c r="C121" s="46"/>
      <c r="D121" s="53">
        <v>31401</v>
      </c>
      <c r="E121" s="54" t="s">
        <v>111</v>
      </c>
      <c r="F121" s="55">
        <v>424870</v>
      </c>
      <c r="G121" s="62">
        <v>0</v>
      </c>
      <c r="H121" s="55">
        <f>F121+G121</f>
        <v>424870</v>
      </c>
      <c r="I121" s="55">
        <v>132457.93</v>
      </c>
      <c r="J121" s="55">
        <v>132457.93</v>
      </c>
      <c r="K121" s="37">
        <f t="shared" ref="K121:K171" si="61">H121-I121</f>
        <v>292412.07</v>
      </c>
    </row>
    <row r="122" spans="1:11" s="21" customFormat="1" x14ac:dyDescent="0.25">
      <c r="A122" s="39"/>
      <c r="B122" s="46"/>
      <c r="C122" s="47">
        <v>31500</v>
      </c>
      <c r="D122" s="48" t="s">
        <v>112</v>
      </c>
      <c r="E122" s="49"/>
      <c r="F122" s="50">
        <f t="shared" ref="F122:K122" si="62">SUM(F123)</f>
        <v>150000</v>
      </c>
      <c r="G122" s="50">
        <f t="shared" si="62"/>
        <v>0</v>
      </c>
      <c r="H122" s="50">
        <f t="shared" si="62"/>
        <v>150000</v>
      </c>
      <c r="I122" s="50">
        <f t="shared" si="62"/>
        <v>42769.56</v>
      </c>
      <c r="J122" s="50">
        <f t="shared" si="62"/>
        <v>42769.56</v>
      </c>
      <c r="K122" s="51">
        <f t="shared" si="62"/>
        <v>107230.44</v>
      </c>
    </row>
    <row r="123" spans="1:11" s="21" customFormat="1" x14ac:dyDescent="0.25">
      <c r="A123" s="39"/>
      <c r="B123" s="52"/>
      <c r="C123" s="46"/>
      <c r="D123" s="53">
        <v>31501</v>
      </c>
      <c r="E123" s="54" t="s">
        <v>113</v>
      </c>
      <c r="F123" s="55">
        <v>150000</v>
      </c>
      <c r="G123" s="55">
        <v>0</v>
      </c>
      <c r="H123" s="55">
        <f>F123+G123</f>
        <v>150000</v>
      </c>
      <c r="I123" s="55">
        <v>42769.56</v>
      </c>
      <c r="J123" s="55">
        <v>42769.56</v>
      </c>
      <c r="K123" s="37">
        <f t="shared" si="61"/>
        <v>107230.44</v>
      </c>
    </row>
    <row r="124" spans="1:11" s="21" customFormat="1" x14ac:dyDescent="0.25">
      <c r="A124" s="39"/>
      <c r="B124" s="46"/>
      <c r="C124" s="47">
        <v>31700</v>
      </c>
      <c r="D124" s="48" t="s">
        <v>114</v>
      </c>
      <c r="E124" s="49"/>
      <c r="F124" s="50">
        <f t="shared" ref="F124:K124" si="63">SUM(F125)</f>
        <v>1333107.78</v>
      </c>
      <c r="G124" s="50">
        <f t="shared" si="63"/>
        <v>0</v>
      </c>
      <c r="H124" s="50">
        <f t="shared" si="63"/>
        <v>1333107.78</v>
      </c>
      <c r="I124" s="50">
        <f t="shared" si="63"/>
        <v>267775.14</v>
      </c>
      <c r="J124" s="50">
        <f t="shared" si="63"/>
        <v>267775.14</v>
      </c>
      <c r="K124" s="51">
        <f t="shared" si="63"/>
        <v>1065332.6400000001</v>
      </c>
    </row>
    <row r="125" spans="1:11" s="21" customFormat="1" ht="30" x14ac:dyDescent="0.25">
      <c r="A125" s="39"/>
      <c r="B125" s="52"/>
      <c r="C125" s="46"/>
      <c r="D125" s="53">
        <v>31701</v>
      </c>
      <c r="E125" s="54" t="s">
        <v>114</v>
      </c>
      <c r="F125" s="55">
        <v>1333107.78</v>
      </c>
      <c r="G125" s="55">
        <v>0</v>
      </c>
      <c r="H125" s="55">
        <f>F125+G125</f>
        <v>1333107.78</v>
      </c>
      <c r="I125" s="55">
        <v>267775.14</v>
      </c>
      <c r="J125" s="55">
        <v>267775.14</v>
      </c>
      <c r="K125" s="37">
        <f t="shared" si="61"/>
        <v>1065332.6400000001</v>
      </c>
    </row>
    <row r="126" spans="1:11" s="21" customFormat="1" x14ac:dyDescent="0.25">
      <c r="A126" s="39"/>
      <c r="B126" s="46"/>
      <c r="C126" s="47">
        <v>31800</v>
      </c>
      <c r="D126" s="48" t="s">
        <v>115</v>
      </c>
      <c r="E126" s="49"/>
      <c r="F126" s="50">
        <f t="shared" ref="F126:K126" si="64">SUM(F127)</f>
        <v>660000</v>
      </c>
      <c r="G126" s="50">
        <f t="shared" si="64"/>
        <v>0</v>
      </c>
      <c r="H126" s="50">
        <f t="shared" si="64"/>
        <v>660000</v>
      </c>
      <c r="I126" s="50">
        <f t="shared" si="64"/>
        <v>36481.760000000002</v>
      </c>
      <c r="J126" s="50">
        <f t="shared" si="64"/>
        <v>36481.760000000002</v>
      </c>
      <c r="K126" s="51">
        <f t="shared" si="64"/>
        <v>623518.24</v>
      </c>
    </row>
    <row r="127" spans="1:11" s="21" customFormat="1" x14ac:dyDescent="0.25">
      <c r="A127" s="39"/>
      <c r="B127" s="52"/>
      <c r="C127" s="46"/>
      <c r="D127" s="53">
        <v>31801</v>
      </c>
      <c r="E127" s="54" t="s">
        <v>116</v>
      </c>
      <c r="F127" s="55">
        <v>660000</v>
      </c>
      <c r="G127" s="55">
        <v>0</v>
      </c>
      <c r="H127" s="55">
        <f>F127+G127</f>
        <v>660000</v>
      </c>
      <c r="I127" s="55">
        <v>36481.760000000002</v>
      </c>
      <c r="J127" s="55">
        <v>36481.760000000002</v>
      </c>
      <c r="K127" s="37">
        <f t="shared" si="61"/>
        <v>623518.24</v>
      </c>
    </row>
    <row r="128" spans="1:11" s="21" customFormat="1" x14ac:dyDescent="0.25">
      <c r="A128" s="39"/>
      <c r="B128" s="40">
        <v>32000</v>
      </c>
      <c r="C128" s="41" t="s">
        <v>117</v>
      </c>
      <c r="D128" s="42"/>
      <c r="E128" s="43"/>
      <c r="F128" s="44">
        <f t="shared" ref="F128:K128" si="65">SUM(F129,F131,F133,F135)</f>
        <v>5636485.3200000003</v>
      </c>
      <c r="G128" s="44">
        <f t="shared" si="65"/>
        <v>0</v>
      </c>
      <c r="H128" s="44">
        <f t="shared" si="65"/>
        <v>5636485.3200000003</v>
      </c>
      <c r="I128" s="44">
        <f t="shared" si="65"/>
        <v>1400355.65</v>
      </c>
      <c r="J128" s="44">
        <f t="shared" si="65"/>
        <v>1398650.45</v>
      </c>
      <c r="K128" s="45">
        <f t="shared" si="65"/>
        <v>4236129.67</v>
      </c>
    </row>
    <row r="129" spans="1:11" s="21" customFormat="1" x14ac:dyDescent="0.25">
      <c r="A129" s="39"/>
      <c r="B129" s="46"/>
      <c r="C129" s="47">
        <v>32200</v>
      </c>
      <c r="D129" s="48" t="s">
        <v>118</v>
      </c>
      <c r="E129" s="49"/>
      <c r="F129" s="50">
        <f t="shared" ref="F129:K129" si="66">SUM(F130)</f>
        <v>1746489.42</v>
      </c>
      <c r="G129" s="50">
        <f t="shared" si="66"/>
        <v>0</v>
      </c>
      <c r="H129" s="50">
        <f t="shared" si="66"/>
        <v>1746489.42</v>
      </c>
      <c r="I129" s="50">
        <f t="shared" si="66"/>
        <v>790913.07</v>
      </c>
      <c r="J129" s="50">
        <f t="shared" si="66"/>
        <v>790913.07</v>
      </c>
      <c r="K129" s="51">
        <f t="shared" si="66"/>
        <v>955576.35</v>
      </c>
    </row>
    <row r="130" spans="1:11" s="21" customFormat="1" x14ac:dyDescent="0.25">
      <c r="A130" s="39"/>
      <c r="B130" s="52"/>
      <c r="C130" s="46"/>
      <c r="D130" s="53">
        <v>32201</v>
      </c>
      <c r="E130" s="54" t="s">
        <v>119</v>
      </c>
      <c r="F130" s="55">
        <v>1746489.42</v>
      </c>
      <c r="G130" s="55">
        <v>0</v>
      </c>
      <c r="H130" s="55">
        <f>F130+G130</f>
        <v>1746489.42</v>
      </c>
      <c r="I130" s="55">
        <v>790913.07</v>
      </c>
      <c r="J130" s="55">
        <v>790913.07</v>
      </c>
      <c r="K130" s="37">
        <f t="shared" si="61"/>
        <v>955576.35</v>
      </c>
    </row>
    <row r="131" spans="1:11" s="21" customFormat="1" x14ac:dyDescent="0.25">
      <c r="A131" s="39"/>
      <c r="B131" s="46"/>
      <c r="C131" s="47">
        <v>32300</v>
      </c>
      <c r="D131" s="48" t="s">
        <v>120</v>
      </c>
      <c r="E131" s="49"/>
      <c r="F131" s="50">
        <f t="shared" ref="F131:K131" si="67">SUM(F132)</f>
        <v>1305600</v>
      </c>
      <c r="G131" s="50">
        <f t="shared" si="67"/>
        <v>0</v>
      </c>
      <c r="H131" s="50">
        <f t="shared" si="67"/>
        <v>1305600</v>
      </c>
      <c r="I131" s="50">
        <f t="shared" si="67"/>
        <v>314615.34999999998</v>
      </c>
      <c r="J131" s="50">
        <f t="shared" si="67"/>
        <v>312910.15000000002</v>
      </c>
      <c r="K131" s="51">
        <f t="shared" si="67"/>
        <v>990984.65</v>
      </c>
    </row>
    <row r="132" spans="1:11" s="21" customFormat="1" ht="45" x14ac:dyDescent="0.25">
      <c r="A132" s="39"/>
      <c r="B132" s="52"/>
      <c r="C132" s="46"/>
      <c r="D132" s="53">
        <v>32301</v>
      </c>
      <c r="E132" s="54" t="s">
        <v>121</v>
      </c>
      <c r="F132" s="55">
        <v>1305600</v>
      </c>
      <c r="G132" s="55">
        <v>0</v>
      </c>
      <c r="H132" s="55">
        <f>F132+G132</f>
        <v>1305600</v>
      </c>
      <c r="I132" s="55">
        <v>314615.34999999998</v>
      </c>
      <c r="J132" s="55">
        <v>312910.15000000002</v>
      </c>
      <c r="K132" s="37">
        <f t="shared" si="61"/>
        <v>990984.65</v>
      </c>
    </row>
    <row r="133" spans="1:11" s="21" customFormat="1" x14ac:dyDescent="0.25">
      <c r="A133" s="39"/>
      <c r="B133" s="46"/>
      <c r="C133" s="47">
        <v>32700</v>
      </c>
      <c r="D133" s="48" t="s">
        <v>122</v>
      </c>
      <c r="E133" s="49"/>
      <c r="F133" s="50">
        <f t="shared" ref="F133:K133" si="68">SUM(F134)</f>
        <v>2539155.9</v>
      </c>
      <c r="G133" s="50">
        <f t="shared" si="68"/>
        <v>0</v>
      </c>
      <c r="H133" s="50">
        <f t="shared" si="68"/>
        <v>2539155.9</v>
      </c>
      <c r="I133" s="50">
        <f t="shared" si="68"/>
        <v>287287.23</v>
      </c>
      <c r="J133" s="50">
        <f t="shared" si="68"/>
        <v>287287.23</v>
      </c>
      <c r="K133" s="51">
        <f t="shared" si="68"/>
        <v>2251868.67</v>
      </c>
    </row>
    <row r="134" spans="1:11" s="21" customFormat="1" x14ac:dyDescent="0.25">
      <c r="A134" s="39"/>
      <c r="B134" s="52"/>
      <c r="C134" s="46"/>
      <c r="D134" s="53">
        <v>32701</v>
      </c>
      <c r="E134" s="54" t="s">
        <v>122</v>
      </c>
      <c r="F134" s="55">
        <v>2539155.9</v>
      </c>
      <c r="G134" s="55">
        <v>0</v>
      </c>
      <c r="H134" s="55">
        <f>F134+G134</f>
        <v>2539155.9</v>
      </c>
      <c r="I134" s="55">
        <v>287287.23</v>
      </c>
      <c r="J134" s="55">
        <v>287287.23</v>
      </c>
      <c r="K134" s="37">
        <f t="shared" si="61"/>
        <v>2251868.67</v>
      </c>
    </row>
    <row r="135" spans="1:11" s="21" customFormat="1" x14ac:dyDescent="0.25">
      <c r="A135" s="39"/>
      <c r="B135" s="46"/>
      <c r="C135" s="47">
        <v>32900</v>
      </c>
      <c r="D135" s="48" t="s">
        <v>123</v>
      </c>
      <c r="E135" s="49"/>
      <c r="F135" s="50">
        <f t="shared" ref="F135:K135" si="69">SUM(F136)</f>
        <v>45240</v>
      </c>
      <c r="G135" s="50">
        <f t="shared" si="69"/>
        <v>0</v>
      </c>
      <c r="H135" s="50">
        <f t="shared" si="69"/>
        <v>45240</v>
      </c>
      <c r="I135" s="50">
        <f t="shared" si="69"/>
        <v>7540</v>
      </c>
      <c r="J135" s="50">
        <f t="shared" si="69"/>
        <v>7540</v>
      </c>
      <c r="K135" s="51">
        <f t="shared" si="69"/>
        <v>37700</v>
      </c>
    </row>
    <row r="136" spans="1:11" s="21" customFormat="1" x14ac:dyDescent="0.25">
      <c r="A136" s="39"/>
      <c r="B136" s="52"/>
      <c r="C136" s="46"/>
      <c r="D136" s="53">
        <v>32901</v>
      </c>
      <c r="E136" s="54" t="s">
        <v>123</v>
      </c>
      <c r="F136" s="55">
        <v>45240</v>
      </c>
      <c r="G136" s="55">
        <v>0</v>
      </c>
      <c r="H136" s="55">
        <f>F136+G136</f>
        <v>45240</v>
      </c>
      <c r="I136" s="55">
        <v>7540</v>
      </c>
      <c r="J136" s="55">
        <v>7540</v>
      </c>
      <c r="K136" s="37">
        <f t="shared" si="61"/>
        <v>37700</v>
      </c>
    </row>
    <row r="137" spans="1:11" s="21" customFormat="1" x14ac:dyDescent="0.25">
      <c r="A137" s="39"/>
      <c r="B137" s="40">
        <v>33000</v>
      </c>
      <c r="C137" s="41" t="s">
        <v>124</v>
      </c>
      <c r="D137" s="42"/>
      <c r="E137" s="43"/>
      <c r="F137" s="44">
        <f>SUM(F138,F140,F142,F145)</f>
        <v>3829645.65</v>
      </c>
      <c r="G137" s="44">
        <f t="shared" ref="G137:K137" si="70">SUM(G138,G140,G142,G145)</f>
        <v>0</v>
      </c>
      <c r="H137" s="44">
        <f t="shared" si="70"/>
        <v>3829645.65</v>
      </c>
      <c r="I137" s="44">
        <f t="shared" si="70"/>
        <v>284811.12</v>
      </c>
      <c r="J137" s="44">
        <f t="shared" si="70"/>
        <v>282047.92000000004</v>
      </c>
      <c r="K137" s="44">
        <f t="shared" si="70"/>
        <v>3544834.53</v>
      </c>
    </row>
    <row r="138" spans="1:11" s="21" customFormat="1" x14ac:dyDescent="0.25">
      <c r="A138" s="39"/>
      <c r="B138" s="46"/>
      <c r="C138" s="47">
        <v>33100</v>
      </c>
      <c r="D138" s="48" t="s">
        <v>125</v>
      </c>
      <c r="E138" s="49"/>
      <c r="F138" s="50">
        <f t="shared" ref="F138:K138" si="71">SUM(F139)</f>
        <v>500000</v>
      </c>
      <c r="G138" s="50">
        <f t="shared" si="71"/>
        <v>0</v>
      </c>
      <c r="H138" s="50">
        <f t="shared" si="71"/>
        <v>500000</v>
      </c>
      <c r="I138" s="50">
        <f t="shared" si="71"/>
        <v>0</v>
      </c>
      <c r="J138" s="50">
        <f t="shared" si="71"/>
        <v>0</v>
      </c>
      <c r="K138" s="51">
        <f t="shared" si="71"/>
        <v>500000</v>
      </c>
    </row>
    <row r="139" spans="1:11" s="21" customFormat="1" ht="30" x14ac:dyDescent="0.25">
      <c r="A139" s="39"/>
      <c r="B139" s="52"/>
      <c r="C139" s="46"/>
      <c r="D139" s="53">
        <v>33101</v>
      </c>
      <c r="E139" s="54" t="s">
        <v>126</v>
      </c>
      <c r="F139" s="55">
        <v>500000</v>
      </c>
      <c r="G139" s="55">
        <v>0</v>
      </c>
      <c r="H139" s="55">
        <f>F139+G139</f>
        <v>500000</v>
      </c>
      <c r="I139" s="55">
        <v>0</v>
      </c>
      <c r="J139" s="55">
        <v>0</v>
      </c>
      <c r="K139" s="37">
        <f t="shared" si="61"/>
        <v>500000</v>
      </c>
    </row>
    <row r="140" spans="1:11" s="21" customFormat="1" x14ac:dyDescent="0.25">
      <c r="A140" s="39"/>
      <c r="B140" s="46"/>
      <c r="C140" s="47">
        <v>33200</v>
      </c>
      <c r="D140" s="48" t="s">
        <v>127</v>
      </c>
      <c r="E140" s="49"/>
      <c r="F140" s="50">
        <f>SUM(F141)</f>
        <v>15000</v>
      </c>
      <c r="G140" s="50">
        <f t="shared" ref="G140:K140" si="72">SUM(G141)</f>
        <v>0</v>
      </c>
      <c r="H140" s="50">
        <f t="shared" si="72"/>
        <v>15000</v>
      </c>
      <c r="I140" s="50">
        <f t="shared" si="72"/>
        <v>0</v>
      </c>
      <c r="J140" s="50">
        <f t="shared" si="72"/>
        <v>0</v>
      </c>
      <c r="K140" s="51">
        <f t="shared" si="72"/>
        <v>15000</v>
      </c>
    </row>
    <row r="141" spans="1:11" s="21" customFormat="1" ht="30" x14ac:dyDescent="0.25">
      <c r="A141" s="39"/>
      <c r="B141" s="52"/>
      <c r="C141" s="46"/>
      <c r="D141" s="53">
        <v>33201</v>
      </c>
      <c r="E141" s="54" t="s">
        <v>128</v>
      </c>
      <c r="F141" s="55">
        <v>15000</v>
      </c>
      <c r="G141" s="55">
        <v>0</v>
      </c>
      <c r="H141" s="55">
        <f>F141+G141</f>
        <v>15000</v>
      </c>
      <c r="I141" s="55">
        <v>0</v>
      </c>
      <c r="J141" s="55">
        <v>0</v>
      </c>
      <c r="K141" s="37">
        <f t="shared" si="61"/>
        <v>15000</v>
      </c>
    </row>
    <row r="142" spans="1:11" s="21" customFormat="1" x14ac:dyDescent="0.25">
      <c r="A142" s="39"/>
      <c r="B142" s="46"/>
      <c r="C142" s="47">
        <v>33600</v>
      </c>
      <c r="D142" s="48" t="s">
        <v>129</v>
      </c>
      <c r="E142" s="49"/>
      <c r="F142" s="50">
        <f>SUM(F143:F144)</f>
        <v>441500</v>
      </c>
      <c r="G142" s="50">
        <f>SUM(G143:G144)</f>
        <v>0</v>
      </c>
      <c r="H142" s="50">
        <f>SUM(H143:H144)</f>
        <v>441500</v>
      </c>
      <c r="I142" s="50">
        <f>SUM(I143:I144)</f>
        <v>284811.12</v>
      </c>
      <c r="J142" s="50">
        <f>SUM(J143:J144)</f>
        <v>282047.92000000004</v>
      </c>
      <c r="K142" s="51">
        <f>SUM(K143:K144)</f>
        <v>156688.87999999998</v>
      </c>
    </row>
    <row r="143" spans="1:11" s="21" customFormat="1" x14ac:dyDescent="0.25">
      <c r="A143" s="39"/>
      <c r="B143" s="52"/>
      <c r="C143" s="46"/>
      <c r="D143" s="53">
        <v>33602</v>
      </c>
      <c r="E143" s="54" t="s">
        <v>130</v>
      </c>
      <c r="F143" s="55">
        <v>38500</v>
      </c>
      <c r="G143" s="55">
        <v>0</v>
      </c>
      <c r="H143" s="55">
        <f>F143+G143</f>
        <v>38500</v>
      </c>
      <c r="I143" s="55">
        <v>15177.6</v>
      </c>
      <c r="J143" s="55">
        <v>12414.4</v>
      </c>
      <c r="K143" s="37">
        <f t="shared" si="61"/>
        <v>23322.400000000001</v>
      </c>
    </row>
    <row r="144" spans="1:11" s="21" customFormat="1" x14ac:dyDescent="0.25">
      <c r="A144" s="39"/>
      <c r="B144" s="52"/>
      <c r="C144" s="46"/>
      <c r="D144" s="53">
        <v>33604</v>
      </c>
      <c r="E144" s="54" t="s">
        <v>131</v>
      </c>
      <c r="F144" s="55">
        <v>403000</v>
      </c>
      <c r="G144" s="55">
        <v>0</v>
      </c>
      <c r="H144" s="55">
        <f>F144+G144</f>
        <v>403000</v>
      </c>
      <c r="I144" s="55">
        <v>269633.52</v>
      </c>
      <c r="J144" s="55">
        <v>269633.52</v>
      </c>
      <c r="K144" s="37">
        <f t="shared" si="61"/>
        <v>133366.47999999998</v>
      </c>
    </row>
    <row r="145" spans="1:11" s="21" customFormat="1" x14ac:dyDescent="0.25">
      <c r="A145" s="39"/>
      <c r="B145" s="46"/>
      <c r="C145" s="47">
        <v>33800</v>
      </c>
      <c r="D145" s="48" t="s">
        <v>132</v>
      </c>
      <c r="E145" s="49"/>
      <c r="F145" s="50">
        <f t="shared" ref="F145:K145" si="73">SUM(F146)</f>
        <v>2873145.65</v>
      </c>
      <c r="G145" s="50">
        <f t="shared" si="73"/>
        <v>0</v>
      </c>
      <c r="H145" s="50">
        <f t="shared" si="73"/>
        <v>2873145.65</v>
      </c>
      <c r="I145" s="50">
        <f t="shared" si="73"/>
        <v>0</v>
      </c>
      <c r="J145" s="50">
        <f t="shared" si="73"/>
        <v>0</v>
      </c>
      <c r="K145" s="51">
        <f t="shared" si="73"/>
        <v>2873145.65</v>
      </c>
    </row>
    <row r="146" spans="1:11" s="21" customFormat="1" x14ac:dyDescent="0.25">
      <c r="A146" s="39"/>
      <c r="B146" s="52"/>
      <c r="C146" s="46"/>
      <c r="D146" s="53">
        <v>33801</v>
      </c>
      <c r="E146" s="54" t="s">
        <v>133</v>
      </c>
      <c r="F146" s="55">
        <v>2873145.65</v>
      </c>
      <c r="G146" s="55">
        <v>0</v>
      </c>
      <c r="H146" s="55">
        <f>F146+G146</f>
        <v>2873145.65</v>
      </c>
      <c r="I146" s="55">
        <v>0</v>
      </c>
      <c r="J146" s="55">
        <v>0</v>
      </c>
      <c r="K146" s="37">
        <f t="shared" si="61"/>
        <v>2873145.65</v>
      </c>
    </row>
    <row r="147" spans="1:11" s="21" customFormat="1" x14ac:dyDescent="0.25">
      <c r="A147" s="39"/>
      <c r="B147" s="40">
        <v>34000</v>
      </c>
      <c r="C147" s="41" t="s">
        <v>134</v>
      </c>
      <c r="D147" s="42"/>
      <c r="E147" s="43"/>
      <c r="F147" s="44">
        <f>SUM(F148)</f>
        <v>360000</v>
      </c>
      <c r="G147" s="44">
        <f t="shared" ref="G147:K148" si="74">SUM(G148)</f>
        <v>0</v>
      </c>
      <c r="H147" s="44">
        <f t="shared" si="74"/>
        <v>360000</v>
      </c>
      <c r="I147" s="44">
        <f t="shared" si="74"/>
        <v>330681.61</v>
      </c>
      <c r="J147" s="44">
        <f t="shared" si="74"/>
        <v>330681.61</v>
      </c>
      <c r="K147" s="44">
        <f t="shared" si="74"/>
        <v>29318.390000000014</v>
      </c>
    </row>
    <row r="148" spans="1:11" s="21" customFormat="1" x14ac:dyDescent="0.25">
      <c r="A148" s="39"/>
      <c r="B148" s="46"/>
      <c r="C148" s="47">
        <v>34500</v>
      </c>
      <c r="D148" s="48" t="s">
        <v>135</v>
      </c>
      <c r="E148" s="49"/>
      <c r="F148" s="50">
        <f t="shared" ref="F148" si="75">SUM(F149)</f>
        <v>360000</v>
      </c>
      <c r="G148" s="50">
        <f t="shared" si="74"/>
        <v>0</v>
      </c>
      <c r="H148" s="50">
        <f t="shared" si="74"/>
        <v>360000</v>
      </c>
      <c r="I148" s="50">
        <f t="shared" si="74"/>
        <v>330681.61</v>
      </c>
      <c r="J148" s="50">
        <f t="shared" si="74"/>
        <v>330681.61</v>
      </c>
      <c r="K148" s="51">
        <f t="shared" si="74"/>
        <v>29318.390000000014</v>
      </c>
    </row>
    <row r="149" spans="1:11" s="21" customFormat="1" x14ac:dyDescent="0.25">
      <c r="A149" s="39"/>
      <c r="B149" s="52"/>
      <c r="C149" s="46"/>
      <c r="D149" s="53">
        <v>34501</v>
      </c>
      <c r="E149" s="54" t="s">
        <v>136</v>
      </c>
      <c r="F149" s="55">
        <v>360000</v>
      </c>
      <c r="G149" s="55">
        <v>0</v>
      </c>
      <c r="H149" s="55">
        <f>F149+G149</f>
        <v>360000</v>
      </c>
      <c r="I149" s="55">
        <v>330681.61</v>
      </c>
      <c r="J149" s="55">
        <v>330681.61</v>
      </c>
      <c r="K149" s="37">
        <f t="shared" si="61"/>
        <v>29318.390000000014</v>
      </c>
    </row>
    <row r="150" spans="1:11" s="21" customFormat="1" x14ac:dyDescent="0.25">
      <c r="A150" s="39"/>
      <c r="B150" s="40">
        <v>35000</v>
      </c>
      <c r="C150" s="41" t="s">
        <v>137</v>
      </c>
      <c r="D150" s="42"/>
      <c r="E150" s="43"/>
      <c r="F150" s="44">
        <f>SUM(F151,F153,F155,F157,F159,F161,F166,F169)</f>
        <v>6645285.54</v>
      </c>
      <c r="G150" s="44">
        <f>SUM(G151,G153,G155,G157,G159,G161,G166,G169)</f>
        <v>0</v>
      </c>
      <c r="H150" s="44">
        <f>SUM(H151,H153,H155,H157,H159,H161,H166,H169)</f>
        <v>6645285.54</v>
      </c>
      <c r="I150" s="44">
        <f>SUM(I151,I153,I155,I157,I159,I161,I166,I169)</f>
        <v>663661.84000000008</v>
      </c>
      <c r="J150" s="44">
        <f>SUM(J151,J153,J155,J157,J159,J161,J166,J169)</f>
        <v>639764.56000000006</v>
      </c>
      <c r="K150" s="45">
        <f>SUM(K151,K153,K155,K157,K159,K161,K166,K169)</f>
        <v>5981623.6999999993</v>
      </c>
    </row>
    <row r="151" spans="1:11" s="21" customFormat="1" x14ac:dyDescent="0.25">
      <c r="A151" s="39"/>
      <c r="B151" s="46"/>
      <c r="C151" s="47">
        <v>35100</v>
      </c>
      <c r="D151" s="48" t="s">
        <v>138</v>
      </c>
      <c r="E151" s="49"/>
      <c r="F151" s="50">
        <f t="shared" ref="F151:K151" si="76">SUM(F152)</f>
        <v>459512.24</v>
      </c>
      <c r="G151" s="50">
        <f t="shared" si="76"/>
        <v>0</v>
      </c>
      <c r="H151" s="50">
        <f t="shared" si="76"/>
        <v>459512.24</v>
      </c>
      <c r="I151" s="50">
        <f t="shared" si="76"/>
        <v>246421.17</v>
      </c>
      <c r="J151" s="50">
        <f t="shared" si="76"/>
        <v>234794.57</v>
      </c>
      <c r="K151" s="51">
        <f t="shared" si="76"/>
        <v>213091.06999999998</v>
      </c>
    </row>
    <row r="152" spans="1:11" s="21" customFormat="1" ht="30" x14ac:dyDescent="0.25">
      <c r="A152" s="39"/>
      <c r="B152" s="52"/>
      <c r="C152" s="46"/>
      <c r="D152" s="53">
        <v>35101</v>
      </c>
      <c r="E152" s="54" t="s">
        <v>139</v>
      </c>
      <c r="F152" s="55">
        <v>459512.24</v>
      </c>
      <c r="G152" s="55">
        <v>0</v>
      </c>
      <c r="H152" s="55">
        <f>F152+G152</f>
        <v>459512.24</v>
      </c>
      <c r="I152" s="55">
        <v>246421.17</v>
      </c>
      <c r="J152" s="55">
        <v>234794.57</v>
      </c>
      <c r="K152" s="37">
        <f t="shared" si="61"/>
        <v>213091.06999999998</v>
      </c>
    </row>
    <row r="153" spans="1:11" s="21" customFormat="1" x14ac:dyDescent="0.25">
      <c r="A153" s="39"/>
      <c r="B153" s="46"/>
      <c r="C153" s="47">
        <v>35200</v>
      </c>
      <c r="D153" s="48" t="s">
        <v>140</v>
      </c>
      <c r="E153" s="49"/>
      <c r="F153" s="50">
        <f t="shared" ref="F153:K153" si="77">SUM(F154)</f>
        <v>131500</v>
      </c>
      <c r="G153" s="50">
        <f t="shared" si="77"/>
        <v>0</v>
      </c>
      <c r="H153" s="50">
        <f t="shared" si="77"/>
        <v>131500</v>
      </c>
      <c r="I153" s="50">
        <f t="shared" si="77"/>
        <v>18878.400000000001</v>
      </c>
      <c r="J153" s="50">
        <f t="shared" si="77"/>
        <v>18878.400000000001</v>
      </c>
      <c r="K153" s="51">
        <f t="shared" si="77"/>
        <v>112621.6</v>
      </c>
    </row>
    <row r="154" spans="1:11" s="21" customFormat="1" ht="45" x14ac:dyDescent="0.25">
      <c r="A154" s="39"/>
      <c r="B154" s="52"/>
      <c r="C154" s="46"/>
      <c r="D154" s="53">
        <v>35201</v>
      </c>
      <c r="E154" s="54" t="s">
        <v>141</v>
      </c>
      <c r="F154" s="55">
        <v>131500</v>
      </c>
      <c r="G154" s="55">
        <v>0</v>
      </c>
      <c r="H154" s="55">
        <f>F154+G154</f>
        <v>131500</v>
      </c>
      <c r="I154" s="55">
        <v>18878.400000000001</v>
      </c>
      <c r="J154" s="55">
        <v>18878.400000000001</v>
      </c>
      <c r="K154" s="37">
        <f t="shared" si="61"/>
        <v>112621.6</v>
      </c>
    </row>
    <row r="155" spans="1:11" s="21" customFormat="1" x14ac:dyDescent="0.25">
      <c r="A155" s="39"/>
      <c r="B155" s="46"/>
      <c r="C155" s="47">
        <v>35300</v>
      </c>
      <c r="D155" s="48" t="s">
        <v>142</v>
      </c>
      <c r="E155" s="49"/>
      <c r="F155" s="50">
        <f t="shared" ref="F155:K155" si="78">SUM(F156)</f>
        <v>729960</v>
      </c>
      <c r="G155" s="50">
        <f t="shared" si="78"/>
        <v>0</v>
      </c>
      <c r="H155" s="50">
        <f t="shared" si="78"/>
        <v>729960</v>
      </c>
      <c r="I155" s="50">
        <f t="shared" si="78"/>
        <v>0</v>
      </c>
      <c r="J155" s="50">
        <f t="shared" si="78"/>
        <v>0</v>
      </c>
      <c r="K155" s="51">
        <f t="shared" si="78"/>
        <v>729960</v>
      </c>
    </row>
    <row r="156" spans="1:11" s="21" customFormat="1" ht="45" x14ac:dyDescent="0.25">
      <c r="A156" s="39"/>
      <c r="B156" s="52"/>
      <c r="C156" s="46"/>
      <c r="D156" s="53">
        <v>35301</v>
      </c>
      <c r="E156" s="54" t="s">
        <v>142</v>
      </c>
      <c r="F156" s="55">
        <v>729960</v>
      </c>
      <c r="G156" s="55">
        <v>0</v>
      </c>
      <c r="H156" s="55">
        <f>F156+G156</f>
        <v>729960</v>
      </c>
      <c r="I156" s="55">
        <v>0</v>
      </c>
      <c r="J156" s="55">
        <v>0</v>
      </c>
      <c r="K156" s="37">
        <f t="shared" si="61"/>
        <v>729960</v>
      </c>
    </row>
    <row r="157" spans="1:11" s="21" customFormat="1" x14ac:dyDescent="0.25">
      <c r="A157" s="39"/>
      <c r="B157" s="46"/>
      <c r="C157" s="47">
        <v>35400</v>
      </c>
      <c r="D157" s="48" t="s">
        <v>143</v>
      </c>
      <c r="E157" s="49"/>
      <c r="F157" s="50">
        <f t="shared" ref="F157:K157" si="79">SUM(F158)</f>
        <v>5000</v>
      </c>
      <c r="G157" s="50">
        <f t="shared" si="79"/>
        <v>0</v>
      </c>
      <c r="H157" s="50">
        <f t="shared" si="79"/>
        <v>5000</v>
      </c>
      <c r="I157" s="50">
        <f t="shared" si="79"/>
        <v>0</v>
      </c>
      <c r="J157" s="50">
        <f t="shared" si="79"/>
        <v>0</v>
      </c>
      <c r="K157" s="51">
        <f t="shared" si="79"/>
        <v>5000</v>
      </c>
    </row>
    <row r="158" spans="1:11" s="21" customFormat="1" ht="45" x14ac:dyDescent="0.25">
      <c r="A158" s="39"/>
      <c r="B158" s="52"/>
      <c r="C158" s="46"/>
      <c r="D158" s="53">
        <v>35401</v>
      </c>
      <c r="E158" s="54" t="s">
        <v>143</v>
      </c>
      <c r="F158" s="55">
        <v>5000</v>
      </c>
      <c r="G158" s="55">
        <v>0</v>
      </c>
      <c r="H158" s="55">
        <f>F158+G158</f>
        <v>5000</v>
      </c>
      <c r="I158" s="55">
        <v>0</v>
      </c>
      <c r="J158" s="55">
        <v>0</v>
      </c>
      <c r="K158" s="37">
        <f t="shared" si="61"/>
        <v>5000</v>
      </c>
    </row>
    <row r="159" spans="1:11" s="21" customFormat="1" x14ac:dyDescent="0.25">
      <c r="A159" s="39"/>
      <c r="B159" s="46"/>
      <c r="C159" s="47">
        <v>35500</v>
      </c>
      <c r="D159" s="48" t="s">
        <v>144</v>
      </c>
      <c r="E159" s="49"/>
      <c r="F159" s="50">
        <f t="shared" ref="F159:K159" si="80">SUM(F160)</f>
        <v>250000</v>
      </c>
      <c r="G159" s="50">
        <f t="shared" si="80"/>
        <v>0</v>
      </c>
      <c r="H159" s="50">
        <f t="shared" si="80"/>
        <v>250000</v>
      </c>
      <c r="I159" s="50">
        <f t="shared" si="80"/>
        <v>25955.279999999999</v>
      </c>
      <c r="J159" s="50">
        <f t="shared" si="80"/>
        <v>22384.6</v>
      </c>
      <c r="K159" s="51">
        <f t="shared" si="80"/>
        <v>224044.72</v>
      </c>
    </row>
    <row r="160" spans="1:11" s="21" customFormat="1" ht="30" x14ac:dyDescent="0.25">
      <c r="A160" s="39"/>
      <c r="B160" s="52"/>
      <c r="C160" s="46"/>
      <c r="D160" s="53">
        <v>35501</v>
      </c>
      <c r="E160" s="54" t="s">
        <v>144</v>
      </c>
      <c r="F160" s="55">
        <v>250000</v>
      </c>
      <c r="G160" s="55"/>
      <c r="H160" s="55">
        <f>F160+G160</f>
        <v>250000</v>
      </c>
      <c r="I160" s="55">
        <v>25955.279999999999</v>
      </c>
      <c r="J160" s="55">
        <v>22384.6</v>
      </c>
      <c r="K160" s="37">
        <f t="shared" si="61"/>
        <v>224044.72</v>
      </c>
    </row>
    <row r="161" spans="1:11" s="21" customFormat="1" x14ac:dyDescent="0.25">
      <c r="A161" s="39"/>
      <c r="B161" s="46"/>
      <c r="C161" s="47">
        <v>35700</v>
      </c>
      <c r="D161" s="48" t="s">
        <v>145</v>
      </c>
      <c r="E161" s="49"/>
      <c r="F161" s="50">
        <f t="shared" ref="F161:K161" si="81">SUM(F162:F165)</f>
        <v>3661177.3</v>
      </c>
      <c r="G161" s="50">
        <f t="shared" si="81"/>
        <v>0</v>
      </c>
      <c r="H161" s="50">
        <f t="shared" si="81"/>
        <v>3661177.3</v>
      </c>
      <c r="I161" s="50">
        <f t="shared" si="81"/>
        <v>24750.04</v>
      </c>
      <c r="J161" s="50">
        <f t="shared" si="81"/>
        <v>24750.04</v>
      </c>
      <c r="K161" s="51">
        <f t="shared" si="81"/>
        <v>3636427.26</v>
      </c>
    </row>
    <row r="162" spans="1:11" s="21" customFormat="1" ht="45" x14ac:dyDescent="0.25">
      <c r="A162" s="39"/>
      <c r="B162" s="52"/>
      <c r="C162" s="46"/>
      <c r="D162" s="53">
        <v>35704</v>
      </c>
      <c r="E162" s="54" t="s">
        <v>146</v>
      </c>
      <c r="F162" s="55">
        <v>435600</v>
      </c>
      <c r="G162" s="55">
        <v>0</v>
      </c>
      <c r="H162" s="55">
        <f>F162+G162</f>
        <v>435600</v>
      </c>
      <c r="I162" s="55">
        <v>0</v>
      </c>
      <c r="J162" s="55">
        <v>0</v>
      </c>
      <c r="K162" s="37">
        <f t="shared" si="61"/>
        <v>435600</v>
      </c>
    </row>
    <row r="163" spans="1:11" s="21" customFormat="1" ht="45" x14ac:dyDescent="0.25">
      <c r="A163" s="39"/>
      <c r="B163" s="52"/>
      <c r="C163" s="46"/>
      <c r="D163" s="53">
        <v>35705</v>
      </c>
      <c r="E163" s="54" t="s">
        <v>147</v>
      </c>
      <c r="F163" s="55">
        <v>2652017.2999999998</v>
      </c>
      <c r="G163" s="55">
        <v>0</v>
      </c>
      <c r="H163" s="55">
        <f>F163+G163</f>
        <v>2652017.2999999998</v>
      </c>
      <c r="I163" s="55">
        <v>0</v>
      </c>
      <c r="J163" s="55">
        <v>0</v>
      </c>
      <c r="K163" s="37">
        <f t="shared" si="61"/>
        <v>2652017.2999999998</v>
      </c>
    </row>
    <row r="164" spans="1:11" s="21" customFormat="1" ht="45" x14ac:dyDescent="0.25">
      <c r="A164" s="39"/>
      <c r="B164" s="52"/>
      <c r="C164" s="46"/>
      <c r="D164" s="53">
        <v>35706</v>
      </c>
      <c r="E164" s="54" t="s">
        <v>148</v>
      </c>
      <c r="F164" s="55">
        <v>405000</v>
      </c>
      <c r="G164" s="55">
        <v>0</v>
      </c>
      <c r="H164" s="55">
        <f t="shared" ref="H164:H165" si="82">F164+G164</f>
        <v>405000</v>
      </c>
      <c r="I164" s="55">
        <v>24750.04</v>
      </c>
      <c r="J164" s="55">
        <v>24750.04</v>
      </c>
      <c r="K164" s="37">
        <f t="shared" si="61"/>
        <v>380249.96</v>
      </c>
    </row>
    <row r="165" spans="1:11" s="21" customFormat="1" ht="30" x14ac:dyDescent="0.25">
      <c r="A165" s="39"/>
      <c r="B165" s="52"/>
      <c r="C165" s="46"/>
      <c r="D165" s="53">
        <v>35708</v>
      </c>
      <c r="E165" s="54" t="s">
        <v>149</v>
      </c>
      <c r="F165" s="55">
        <v>168560</v>
      </c>
      <c r="G165" s="55">
        <v>0</v>
      </c>
      <c r="H165" s="55">
        <f t="shared" si="82"/>
        <v>168560</v>
      </c>
      <c r="I165" s="55">
        <v>0</v>
      </c>
      <c r="J165" s="55">
        <v>0</v>
      </c>
      <c r="K165" s="37">
        <f t="shared" si="61"/>
        <v>168560</v>
      </c>
    </row>
    <row r="166" spans="1:11" s="21" customFormat="1" x14ac:dyDescent="0.25">
      <c r="A166" s="39"/>
      <c r="B166" s="46"/>
      <c r="C166" s="47">
        <v>35800</v>
      </c>
      <c r="D166" s="48" t="s">
        <v>150</v>
      </c>
      <c r="E166" s="49"/>
      <c r="F166" s="50">
        <f>SUM(F167:F168)</f>
        <v>1178136</v>
      </c>
      <c r="G166" s="50">
        <f>SUM(G167:G168)</f>
        <v>0</v>
      </c>
      <c r="H166" s="50">
        <f>SUM(H167:H168)</f>
        <v>1178136</v>
      </c>
      <c r="I166" s="50">
        <f>SUM(I167:I168)</f>
        <v>320856.15000000002</v>
      </c>
      <c r="J166" s="50">
        <f>SUM(J167:J168)</f>
        <v>320856.15000000002</v>
      </c>
      <c r="K166" s="51">
        <f>SUM(K167:K168)</f>
        <v>857279.85</v>
      </c>
    </row>
    <row r="167" spans="1:11" s="21" customFormat="1" x14ac:dyDescent="0.25">
      <c r="A167" s="39"/>
      <c r="B167" s="52"/>
      <c r="C167" s="46"/>
      <c r="D167" s="53">
        <v>35801</v>
      </c>
      <c r="E167" s="54" t="s">
        <v>151</v>
      </c>
      <c r="F167" s="55">
        <v>320160</v>
      </c>
      <c r="G167" s="55">
        <v>0</v>
      </c>
      <c r="H167" s="55">
        <f t="shared" ref="H167:H168" si="83">F167+G167</f>
        <v>320160</v>
      </c>
      <c r="I167" s="55">
        <v>0</v>
      </c>
      <c r="J167" s="55">
        <v>0</v>
      </c>
      <c r="K167" s="37">
        <f t="shared" si="61"/>
        <v>320160</v>
      </c>
    </row>
    <row r="168" spans="1:11" s="21" customFormat="1" ht="30" x14ac:dyDescent="0.25">
      <c r="A168" s="39"/>
      <c r="B168" s="52"/>
      <c r="C168" s="46"/>
      <c r="D168" s="53">
        <v>35804</v>
      </c>
      <c r="E168" s="54" t="s">
        <v>152</v>
      </c>
      <c r="F168" s="55">
        <v>857976</v>
      </c>
      <c r="G168" s="55">
        <v>0</v>
      </c>
      <c r="H168" s="55">
        <f t="shared" si="83"/>
        <v>857976</v>
      </c>
      <c r="I168" s="55">
        <v>320856.15000000002</v>
      </c>
      <c r="J168" s="55">
        <v>320856.15000000002</v>
      </c>
      <c r="K168" s="37">
        <f t="shared" si="61"/>
        <v>537119.85</v>
      </c>
    </row>
    <row r="169" spans="1:11" s="21" customFormat="1" x14ac:dyDescent="0.25">
      <c r="A169" s="39"/>
      <c r="B169" s="46"/>
      <c r="C169" s="47">
        <v>35900</v>
      </c>
      <c r="D169" s="48" t="s">
        <v>153</v>
      </c>
      <c r="E169" s="49"/>
      <c r="F169" s="50">
        <f t="shared" ref="F169:K169" si="84">SUM(F170:F171)</f>
        <v>230000</v>
      </c>
      <c r="G169" s="50">
        <f t="shared" si="84"/>
        <v>0</v>
      </c>
      <c r="H169" s="50">
        <f t="shared" si="84"/>
        <v>230000</v>
      </c>
      <c r="I169" s="50">
        <f t="shared" si="84"/>
        <v>26800.799999999999</v>
      </c>
      <c r="J169" s="50">
        <f t="shared" si="84"/>
        <v>18100.8</v>
      </c>
      <c r="K169" s="51">
        <f t="shared" si="84"/>
        <v>203199.2</v>
      </c>
    </row>
    <row r="170" spans="1:11" s="21" customFormat="1" x14ac:dyDescent="0.25">
      <c r="A170" s="39"/>
      <c r="B170" s="52"/>
      <c r="C170" s="46"/>
      <c r="D170" s="53">
        <v>35901</v>
      </c>
      <c r="E170" s="54" t="s">
        <v>154</v>
      </c>
      <c r="F170" s="55">
        <v>50000</v>
      </c>
      <c r="G170" s="55">
        <v>0</v>
      </c>
      <c r="H170" s="55">
        <f t="shared" ref="H170:H171" si="85">F170+G170</f>
        <v>50000</v>
      </c>
      <c r="I170" s="55">
        <v>3780</v>
      </c>
      <c r="J170" s="55">
        <v>3780</v>
      </c>
      <c r="K170" s="37">
        <f t="shared" si="61"/>
        <v>46220</v>
      </c>
    </row>
    <row r="171" spans="1:11" s="21" customFormat="1" x14ac:dyDescent="0.25">
      <c r="A171" s="39"/>
      <c r="B171" s="52"/>
      <c r="C171" s="46"/>
      <c r="D171" s="53">
        <v>35902</v>
      </c>
      <c r="E171" s="54" t="s">
        <v>155</v>
      </c>
      <c r="F171" s="55">
        <v>180000</v>
      </c>
      <c r="G171" s="55">
        <v>0</v>
      </c>
      <c r="H171" s="55">
        <f t="shared" si="85"/>
        <v>180000</v>
      </c>
      <c r="I171" s="55">
        <v>23020.799999999999</v>
      </c>
      <c r="J171" s="63">
        <v>14320.8</v>
      </c>
      <c r="K171" s="37">
        <f t="shared" si="61"/>
        <v>156979.20000000001</v>
      </c>
    </row>
    <row r="172" spans="1:11" s="21" customFormat="1" x14ac:dyDescent="0.25">
      <c r="A172" s="39"/>
      <c r="B172" s="40">
        <v>37000</v>
      </c>
      <c r="C172" s="41" t="s">
        <v>156</v>
      </c>
      <c r="D172" s="42"/>
      <c r="E172" s="43"/>
      <c r="F172" s="44">
        <f>SUM(F173,F175,F178)</f>
        <v>365000</v>
      </c>
      <c r="G172" s="44">
        <f t="shared" ref="G172:K172" si="86">SUM(G173,G175,G178)</f>
        <v>0</v>
      </c>
      <c r="H172" s="44">
        <f t="shared" si="86"/>
        <v>365000</v>
      </c>
      <c r="I172" s="44">
        <f t="shared" si="86"/>
        <v>205134.78999999998</v>
      </c>
      <c r="J172" s="44">
        <f t="shared" si="86"/>
        <v>205134.78999999998</v>
      </c>
      <c r="K172" s="44">
        <f t="shared" si="86"/>
        <v>159865.21000000002</v>
      </c>
    </row>
    <row r="173" spans="1:11" s="21" customFormat="1" x14ac:dyDescent="0.25">
      <c r="A173" s="39"/>
      <c r="B173" s="46"/>
      <c r="C173" s="47">
        <v>37100</v>
      </c>
      <c r="D173" s="48" t="s">
        <v>157</v>
      </c>
      <c r="E173" s="49"/>
      <c r="F173" s="50">
        <f t="shared" ref="F173:K173" si="87">SUM(F174)</f>
        <v>35000</v>
      </c>
      <c r="G173" s="50">
        <f t="shared" si="87"/>
        <v>0</v>
      </c>
      <c r="H173" s="50">
        <f t="shared" si="87"/>
        <v>35000</v>
      </c>
      <c r="I173" s="50">
        <f t="shared" si="87"/>
        <v>5388</v>
      </c>
      <c r="J173" s="50">
        <f t="shared" si="87"/>
        <v>5388</v>
      </c>
      <c r="K173" s="51">
        <f t="shared" si="87"/>
        <v>29612</v>
      </c>
    </row>
    <row r="174" spans="1:11" s="21" customFormat="1" x14ac:dyDescent="0.25">
      <c r="A174" s="39"/>
      <c r="B174" s="52"/>
      <c r="C174" s="46"/>
      <c r="D174" s="53">
        <v>37101</v>
      </c>
      <c r="E174" s="54" t="s">
        <v>157</v>
      </c>
      <c r="F174" s="55">
        <v>35000</v>
      </c>
      <c r="G174" s="55">
        <v>0</v>
      </c>
      <c r="H174" s="55">
        <f>F174+G174</f>
        <v>35000</v>
      </c>
      <c r="I174" s="55">
        <v>5388</v>
      </c>
      <c r="J174" s="55">
        <v>5388</v>
      </c>
      <c r="K174" s="37">
        <f>H174-I174</f>
        <v>29612</v>
      </c>
    </row>
    <row r="175" spans="1:11" s="21" customFormat="1" x14ac:dyDescent="0.25">
      <c r="A175" s="39"/>
      <c r="B175" s="46"/>
      <c r="C175" s="47">
        <v>37500</v>
      </c>
      <c r="D175" s="48" t="s">
        <v>158</v>
      </c>
      <c r="E175" s="49"/>
      <c r="F175" s="50">
        <f t="shared" ref="F175:K175" si="88">SUM(F176:F177)</f>
        <v>290000</v>
      </c>
      <c r="G175" s="50">
        <f t="shared" si="88"/>
        <v>0</v>
      </c>
      <c r="H175" s="50">
        <f t="shared" si="88"/>
        <v>290000</v>
      </c>
      <c r="I175" s="50">
        <f t="shared" si="88"/>
        <v>159994.78999999998</v>
      </c>
      <c r="J175" s="50">
        <f t="shared" si="88"/>
        <v>159994.78999999998</v>
      </c>
      <c r="K175" s="51">
        <f t="shared" si="88"/>
        <v>130005.21</v>
      </c>
    </row>
    <row r="176" spans="1:11" s="21" customFormat="1" x14ac:dyDescent="0.25">
      <c r="A176" s="39"/>
      <c r="B176" s="52"/>
      <c r="C176" s="46"/>
      <c r="D176" s="53">
        <v>37501</v>
      </c>
      <c r="E176" s="54" t="s">
        <v>158</v>
      </c>
      <c r="F176" s="55">
        <v>250000</v>
      </c>
      <c r="G176" s="55">
        <v>0</v>
      </c>
      <c r="H176" s="55">
        <f t="shared" ref="H176:H177" si="89">F176+G176</f>
        <v>250000</v>
      </c>
      <c r="I176" s="55">
        <v>122847.01</v>
      </c>
      <c r="J176" s="55">
        <v>122847.01</v>
      </c>
      <c r="K176" s="37">
        <f>H176-I176</f>
        <v>127152.99</v>
      </c>
    </row>
    <row r="177" spans="1:11" s="21" customFormat="1" x14ac:dyDescent="0.25">
      <c r="A177" s="39"/>
      <c r="B177" s="52"/>
      <c r="C177" s="46"/>
      <c r="D177" s="53">
        <v>37502</v>
      </c>
      <c r="E177" s="54" t="s">
        <v>159</v>
      </c>
      <c r="F177" s="55">
        <v>40000</v>
      </c>
      <c r="G177" s="55">
        <v>0</v>
      </c>
      <c r="H177" s="55">
        <f t="shared" si="89"/>
        <v>40000</v>
      </c>
      <c r="I177" s="55">
        <v>37147.78</v>
      </c>
      <c r="J177" s="55">
        <v>37147.78</v>
      </c>
      <c r="K177" s="37">
        <f>H177-I177</f>
        <v>2852.2200000000012</v>
      </c>
    </row>
    <row r="178" spans="1:11" s="21" customFormat="1" x14ac:dyDescent="0.25">
      <c r="A178" s="39"/>
      <c r="B178" s="46"/>
      <c r="C178" s="47">
        <v>37900</v>
      </c>
      <c r="D178" s="48" t="s">
        <v>160</v>
      </c>
      <c r="E178" s="49"/>
      <c r="F178" s="50">
        <f>SUM(F179:F179)</f>
        <v>40000</v>
      </c>
      <c r="G178" s="50">
        <f>SUM(G179:G179)</f>
        <v>0</v>
      </c>
      <c r="H178" s="50">
        <f>SUM(H179:H179)</f>
        <v>40000</v>
      </c>
      <c r="I178" s="50">
        <f>SUM(I179:I179)</f>
        <v>39752</v>
      </c>
      <c r="J178" s="50">
        <f>SUM(J179:J179)</f>
        <v>39752</v>
      </c>
      <c r="K178" s="51">
        <f>SUM(K179:K179)</f>
        <v>248</v>
      </c>
    </row>
    <row r="179" spans="1:11" s="21" customFormat="1" x14ac:dyDescent="0.25">
      <c r="A179" s="39"/>
      <c r="B179" s="52"/>
      <c r="C179" s="46"/>
      <c r="D179" s="53">
        <v>37902</v>
      </c>
      <c r="E179" s="54" t="s">
        <v>161</v>
      </c>
      <c r="F179" s="55">
        <v>40000</v>
      </c>
      <c r="G179" s="55">
        <v>0</v>
      </c>
      <c r="H179" s="55">
        <f>F179+G179</f>
        <v>40000</v>
      </c>
      <c r="I179" s="55">
        <v>39752</v>
      </c>
      <c r="J179" s="55">
        <v>39752</v>
      </c>
      <c r="K179" s="37">
        <f>H179-I179</f>
        <v>248</v>
      </c>
    </row>
    <row r="180" spans="1:11" s="21" customFormat="1" x14ac:dyDescent="0.25">
      <c r="A180" s="39"/>
      <c r="B180" s="40">
        <v>38000</v>
      </c>
      <c r="C180" s="41" t="s">
        <v>162</v>
      </c>
      <c r="D180" s="42"/>
      <c r="E180" s="43"/>
      <c r="F180" s="44">
        <f t="shared" ref="F180:K180" si="90">SUM(F181)</f>
        <v>200000</v>
      </c>
      <c r="G180" s="44">
        <f t="shared" si="90"/>
        <v>0</v>
      </c>
      <c r="H180" s="44">
        <f t="shared" si="90"/>
        <v>200000</v>
      </c>
      <c r="I180" s="44">
        <f t="shared" si="90"/>
        <v>64136.33</v>
      </c>
      <c r="J180" s="44">
        <f t="shared" si="90"/>
        <v>64136.33</v>
      </c>
      <c r="K180" s="45">
        <f t="shared" si="90"/>
        <v>135863.66999999998</v>
      </c>
    </row>
    <row r="181" spans="1:11" s="21" customFormat="1" x14ac:dyDescent="0.25">
      <c r="A181" s="39"/>
      <c r="B181" s="46"/>
      <c r="C181" s="47">
        <v>38500</v>
      </c>
      <c r="D181" s="48" t="s">
        <v>163</v>
      </c>
      <c r="E181" s="49"/>
      <c r="F181" s="50">
        <f>SUM(F182:F182)</f>
        <v>200000</v>
      </c>
      <c r="G181" s="50">
        <f>SUM(G182:G182)</f>
        <v>0</v>
      </c>
      <c r="H181" s="50">
        <f>SUM(H182:H182)</f>
        <v>200000</v>
      </c>
      <c r="I181" s="50">
        <f>SUM(I182:I182)</f>
        <v>64136.33</v>
      </c>
      <c r="J181" s="50">
        <f>SUM(J182:J182)</f>
        <v>64136.33</v>
      </c>
      <c r="K181" s="51">
        <f>SUM(K182:K182)</f>
        <v>135863.66999999998</v>
      </c>
    </row>
    <row r="182" spans="1:11" s="21" customFormat="1" x14ac:dyDescent="0.25">
      <c r="A182" s="39"/>
      <c r="B182" s="52"/>
      <c r="C182" s="46"/>
      <c r="D182" s="53">
        <v>38501</v>
      </c>
      <c r="E182" s="54" t="s">
        <v>164</v>
      </c>
      <c r="F182" s="55">
        <v>200000</v>
      </c>
      <c r="G182" s="55">
        <v>0</v>
      </c>
      <c r="H182" s="55">
        <f>F182+G182</f>
        <v>200000</v>
      </c>
      <c r="I182" s="55">
        <v>64136.33</v>
      </c>
      <c r="J182" s="63">
        <v>64136.33</v>
      </c>
      <c r="K182" s="37">
        <f>H182-I182</f>
        <v>135863.66999999998</v>
      </c>
    </row>
    <row r="183" spans="1:11" s="21" customFormat="1" x14ac:dyDescent="0.25">
      <c r="A183" s="39"/>
      <c r="B183" s="52"/>
      <c r="C183" s="46"/>
      <c r="D183" s="53"/>
      <c r="E183" s="54"/>
      <c r="F183" s="58"/>
      <c r="G183" s="58"/>
      <c r="H183" s="58"/>
      <c r="I183" s="58"/>
      <c r="J183" s="58"/>
      <c r="K183" s="37"/>
    </row>
    <row r="184" spans="1:11" s="21" customFormat="1" x14ac:dyDescent="0.25">
      <c r="A184" s="32">
        <v>40000</v>
      </c>
      <c r="B184" s="33" t="s">
        <v>165</v>
      </c>
      <c r="C184" s="34"/>
      <c r="D184" s="34"/>
      <c r="E184" s="35"/>
      <c r="F184" s="58">
        <f>SUM(F185)</f>
        <v>55000</v>
      </c>
      <c r="G184" s="58">
        <f t="shared" ref="G184:K186" si="91">SUM(G185)</f>
        <v>0</v>
      </c>
      <c r="H184" s="58">
        <f t="shared" si="91"/>
        <v>55000</v>
      </c>
      <c r="I184" s="58">
        <f t="shared" si="91"/>
        <v>0</v>
      </c>
      <c r="J184" s="58">
        <f t="shared" si="91"/>
        <v>0</v>
      </c>
      <c r="K184" s="58">
        <f t="shared" si="91"/>
        <v>55000</v>
      </c>
    </row>
    <row r="185" spans="1:11" s="21" customFormat="1" x14ac:dyDescent="0.25">
      <c r="A185" s="39"/>
      <c r="B185" s="40">
        <v>44000</v>
      </c>
      <c r="C185" s="41" t="s">
        <v>166</v>
      </c>
      <c r="D185" s="42"/>
      <c r="E185" s="43"/>
      <c r="F185" s="44">
        <f t="shared" ref="F185:F186" si="92">SUM(F186)</f>
        <v>55000</v>
      </c>
      <c r="G185" s="44">
        <f t="shared" si="91"/>
        <v>0</v>
      </c>
      <c r="H185" s="44">
        <f t="shared" si="91"/>
        <v>55000</v>
      </c>
      <c r="I185" s="44">
        <f t="shared" si="91"/>
        <v>0</v>
      </c>
      <c r="J185" s="44">
        <f t="shared" si="91"/>
        <v>0</v>
      </c>
      <c r="K185" s="45">
        <f t="shared" si="91"/>
        <v>55000</v>
      </c>
    </row>
    <row r="186" spans="1:11" s="21" customFormat="1" x14ac:dyDescent="0.25">
      <c r="A186" s="39"/>
      <c r="B186" s="46"/>
      <c r="C186" s="47">
        <v>44500</v>
      </c>
      <c r="D186" s="48" t="s">
        <v>167</v>
      </c>
      <c r="E186" s="49"/>
      <c r="F186" s="50">
        <f t="shared" si="92"/>
        <v>55000</v>
      </c>
      <c r="G186" s="50">
        <f t="shared" si="91"/>
        <v>0</v>
      </c>
      <c r="H186" s="50">
        <f t="shared" si="91"/>
        <v>55000</v>
      </c>
      <c r="I186" s="50">
        <f t="shared" si="91"/>
        <v>0</v>
      </c>
      <c r="J186" s="50">
        <f t="shared" si="91"/>
        <v>0</v>
      </c>
      <c r="K186" s="51">
        <f t="shared" si="91"/>
        <v>55000</v>
      </c>
    </row>
    <row r="187" spans="1:11" s="21" customFormat="1" x14ac:dyDescent="0.25">
      <c r="A187" s="39"/>
      <c r="B187" s="52"/>
      <c r="C187" s="46"/>
      <c r="D187" s="53">
        <v>44502</v>
      </c>
      <c r="E187" s="54" t="s">
        <v>168</v>
      </c>
      <c r="F187" s="55">
        <v>55000</v>
      </c>
      <c r="G187" s="55">
        <v>0</v>
      </c>
      <c r="H187" s="55">
        <f>F187+G187</f>
        <v>55000</v>
      </c>
      <c r="I187" s="55">
        <v>0</v>
      </c>
      <c r="J187" s="55">
        <v>0</v>
      </c>
      <c r="K187" s="37">
        <f>H187-I187</f>
        <v>55000</v>
      </c>
    </row>
    <row r="188" spans="1:11" s="21" customFormat="1" x14ac:dyDescent="0.25">
      <c r="A188" s="39"/>
      <c r="B188" s="52"/>
      <c r="C188" s="46"/>
      <c r="D188" s="53"/>
      <c r="E188" s="54"/>
      <c r="F188" s="55"/>
      <c r="G188" s="55"/>
      <c r="H188" s="55"/>
      <c r="I188" s="55"/>
      <c r="J188" s="55"/>
      <c r="K188" s="37"/>
    </row>
    <row r="189" spans="1:11" s="21" customFormat="1" x14ac:dyDescent="0.25">
      <c r="A189" s="32">
        <v>50000</v>
      </c>
      <c r="B189" s="33" t="s">
        <v>169</v>
      </c>
      <c r="C189" s="34"/>
      <c r="D189" s="34"/>
      <c r="E189" s="35"/>
      <c r="F189" s="58">
        <f>SUM(F190,F199,F202,F205)</f>
        <v>21025223.014999997</v>
      </c>
      <c r="G189" s="58">
        <f t="shared" ref="G189:K189" si="93">SUM(G190,G199,G202,G205)</f>
        <v>0</v>
      </c>
      <c r="H189" s="58">
        <f t="shared" si="93"/>
        <v>21025223.014999997</v>
      </c>
      <c r="I189" s="58">
        <f t="shared" si="93"/>
        <v>0</v>
      </c>
      <c r="J189" s="58">
        <f t="shared" si="93"/>
        <v>0</v>
      </c>
      <c r="K189" s="58">
        <f t="shared" si="93"/>
        <v>21025223.014999997</v>
      </c>
    </row>
    <row r="190" spans="1:11" s="21" customFormat="1" x14ac:dyDescent="0.25">
      <c r="A190" s="39"/>
      <c r="B190" s="40">
        <v>51000</v>
      </c>
      <c r="C190" s="41" t="s">
        <v>170</v>
      </c>
      <c r="D190" s="42"/>
      <c r="E190" s="43"/>
      <c r="F190" s="44">
        <f>SUM(F191,F193,F197)</f>
        <v>19639957.399999999</v>
      </c>
      <c r="G190" s="44">
        <f t="shared" ref="G190:K190" si="94">SUM(G191,G193,G197)</f>
        <v>0</v>
      </c>
      <c r="H190" s="44">
        <f t="shared" si="94"/>
        <v>19639957.399999999</v>
      </c>
      <c r="I190" s="44">
        <f t="shared" si="94"/>
        <v>0</v>
      </c>
      <c r="J190" s="44">
        <f t="shared" si="94"/>
        <v>0</v>
      </c>
      <c r="K190" s="45">
        <f t="shared" si="94"/>
        <v>19639957.399999999</v>
      </c>
    </row>
    <row r="191" spans="1:11" s="21" customFormat="1" x14ac:dyDescent="0.25">
      <c r="A191" s="39"/>
      <c r="B191" s="46"/>
      <c r="C191" s="47">
        <v>51100</v>
      </c>
      <c r="D191" s="48" t="s">
        <v>171</v>
      </c>
      <c r="E191" s="49"/>
      <c r="F191" s="50">
        <f t="shared" ref="F191:K191" si="95">SUM(F192)</f>
        <v>611790.96</v>
      </c>
      <c r="G191" s="50">
        <f t="shared" si="95"/>
        <v>0</v>
      </c>
      <c r="H191" s="50">
        <f t="shared" si="95"/>
        <v>611790.96</v>
      </c>
      <c r="I191" s="50">
        <f t="shared" si="95"/>
        <v>0</v>
      </c>
      <c r="J191" s="50">
        <f t="shared" si="95"/>
        <v>0</v>
      </c>
      <c r="K191" s="51">
        <f t="shared" si="95"/>
        <v>611790.96</v>
      </c>
    </row>
    <row r="192" spans="1:11" s="21" customFormat="1" x14ac:dyDescent="0.25">
      <c r="A192" s="39"/>
      <c r="B192" s="52"/>
      <c r="C192" s="46"/>
      <c r="D192" s="53">
        <v>51101</v>
      </c>
      <c r="E192" s="54" t="s">
        <v>171</v>
      </c>
      <c r="F192" s="55">
        <v>611790.96</v>
      </c>
      <c r="G192" s="55">
        <v>0</v>
      </c>
      <c r="H192" s="55">
        <f>F192+G192</f>
        <v>611790.96</v>
      </c>
      <c r="I192" s="55">
        <v>0</v>
      </c>
      <c r="J192" s="55">
        <v>0</v>
      </c>
      <c r="K192" s="37">
        <f>H192-I192</f>
        <v>611790.96</v>
      </c>
    </row>
    <row r="193" spans="1:11" s="21" customFormat="1" x14ac:dyDescent="0.25">
      <c r="A193" s="39"/>
      <c r="B193" s="46"/>
      <c r="C193" s="47">
        <v>51500</v>
      </c>
      <c r="D193" s="48" t="s">
        <v>172</v>
      </c>
      <c r="E193" s="49"/>
      <c r="F193" s="50">
        <f>SUM(F194:F196)</f>
        <v>18555162.439999998</v>
      </c>
      <c r="G193" s="50">
        <f t="shared" ref="G193:K193" si="96">SUM(G194:G196)</f>
        <v>0</v>
      </c>
      <c r="H193" s="50">
        <f t="shared" si="96"/>
        <v>18555162.439999998</v>
      </c>
      <c r="I193" s="50">
        <f t="shared" si="96"/>
        <v>0</v>
      </c>
      <c r="J193" s="50">
        <f t="shared" si="96"/>
        <v>0</v>
      </c>
      <c r="K193" s="51">
        <f t="shared" si="96"/>
        <v>18555162.439999998</v>
      </c>
    </row>
    <row r="194" spans="1:11" s="21" customFormat="1" ht="30" x14ac:dyDescent="0.25">
      <c r="A194" s="39"/>
      <c r="B194" s="52"/>
      <c r="C194" s="46"/>
      <c r="D194" s="53">
        <v>51501</v>
      </c>
      <c r="E194" s="54" t="s">
        <v>173</v>
      </c>
      <c r="F194" s="55">
        <v>18148283.239999998</v>
      </c>
      <c r="G194" s="55">
        <v>0</v>
      </c>
      <c r="H194" s="55">
        <f>F194+G194</f>
        <v>18148283.239999998</v>
      </c>
      <c r="I194" s="55">
        <v>0</v>
      </c>
      <c r="J194" s="55">
        <v>0</v>
      </c>
      <c r="K194" s="37">
        <f>H194-I194</f>
        <v>18148283.239999998</v>
      </c>
    </row>
    <row r="195" spans="1:11" s="21" customFormat="1" x14ac:dyDescent="0.25">
      <c r="A195" s="39"/>
      <c r="B195" s="52"/>
      <c r="C195" s="46"/>
      <c r="D195" s="53">
        <v>51502</v>
      </c>
      <c r="E195" s="54" t="s">
        <v>174</v>
      </c>
      <c r="F195" s="55">
        <v>210859.2</v>
      </c>
      <c r="G195" s="55">
        <v>0</v>
      </c>
      <c r="H195" s="55">
        <f>F195+G195</f>
        <v>210859.2</v>
      </c>
      <c r="I195" s="55">
        <v>0</v>
      </c>
      <c r="J195" s="55">
        <v>0</v>
      </c>
      <c r="K195" s="37">
        <f>H195-I195</f>
        <v>210859.2</v>
      </c>
    </row>
    <row r="196" spans="1:11" s="21" customFormat="1" x14ac:dyDescent="0.25">
      <c r="A196" s="39"/>
      <c r="B196" s="52"/>
      <c r="C196" s="46"/>
      <c r="D196" s="53">
        <v>51503</v>
      </c>
      <c r="E196" s="54" t="s">
        <v>175</v>
      </c>
      <c r="F196" s="55">
        <v>196020</v>
      </c>
      <c r="G196" s="55">
        <v>0</v>
      </c>
      <c r="H196" s="55">
        <f>F196+G196</f>
        <v>196020</v>
      </c>
      <c r="I196" s="55">
        <v>0</v>
      </c>
      <c r="J196" s="55">
        <v>0</v>
      </c>
      <c r="K196" s="37">
        <f>H196-I196</f>
        <v>196020</v>
      </c>
    </row>
    <row r="197" spans="1:11" s="21" customFormat="1" x14ac:dyDescent="0.25">
      <c r="A197" s="39"/>
      <c r="B197" s="46"/>
      <c r="C197" s="47">
        <v>51900</v>
      </c>
      <c r="D197" s="48" t="s">
        <v>176</v>
      </c>
      <c r="E197" s="49"/>
      <c r="F197" s="50">
        <f t="shared" ref="F197:K197" si="97">SUM(F198)</f>
        <v>473004</v>
      </c>
      <c r="G197" s="50">
        <f t="shared" si="97"/>
        <v>0</v>
      </c>
      <c r="H197" s="50">
        <f t="shared" si="97"/>
        <v>473004</v>
      </c>
      <c r="I197" s="50">
        <f t="shared" si="97"/>
        <v>0</v>
      </c>
      <c r="J197" s="50">
        <f t="shared" si="97"/>
        <v>0</v>
      </c>
      <c r="K197" s="51">
        <f t="shared" si="97"/>
        <v>473004</v>
      </c>
    </row>
    <row r="198" spans="1:11" s="21" customFormat="1" ht="15" customHeight="1" x14ac:dyDescent="0.25">
      <c r="A198" s="39"/>
      <c r="B198" s="52"/>
      <c r="C198" s="59"/>
      <c r="D198" s="60">
        <v>51901</v>
      </c>
      <c r="E198" s="61" t="s">
        <v>176</v>
      </c>
      <c r="F198" s="55">
        <v>473004</v>
      </c>
      <c r="G198" s="55">
        <v>0</v>
      </c>
      <c r="H198" s="55">
        <f>F198+G198</f>
        <v>473004</v>
      </c>
      <c r="I198" s="55">
        <v>0</v>
      </c>
      <c r="J198" s="55">
        <v>0</v>
      </c>
      <c r="K198" s="37">
        <f>H198-I198</f>
        <v>473004</v>
      </c>
    </row>
    <row r="199" spans="1:11" s="21" customFormat="1" x14ac:dyDescent="0.25">
      <c r="A199" s="39"/>
      <c r="B199" s="40">
        <v>52000</v>
      </c>
      <c r="C199" s="41" t="s">
        <v>177</v>
      </c>
      <c r="D199" s="42"/>
      <c r="E199" s="43"/>
      <c r="F199" s="44">
        <f>SUM(F200)</f>
        <v>63500</v>
      </c>
      <c r="G199" s="44">
        <f t="shared" ref="G199:K200" si="98">SUM(G200)</f>
        <v>0</v>
      </c>
      <c r="H199" s="44">
        <f t="shared" si="98"/>
        <v>63500</v>
      </c>
      <c r="I199" s="44">
        <f t="shared" si="98"/>
        <v>0</v>
      </c>
      <c r="J199" s="44">
        <f t="shared" si="98"/>
        <v>0</v>
      </c>
      <c r="K199" s="44">
        <f t="shared" si="98"/>
        <v>63500</v>
      </c>
    </row>
    <row r="200" spans="1:11" s="21" customFormat="1" x14ac:dyDescent="0.25">
      <c r="A200" s="39"/>
      <c r="B200" s="46"/>
      <c r="C200" s="47">
        <v>52100</v>
      </c>
      <c r="D200" s="48" t="s">
        <v>178</v>
      </c>
      <c r="E200" s="49"/>
      <c r="F200" s="50">
        <f t="shared" ref="F200" si="99">SUM(F201)</f>
        <v>63500</v>
      </c>
      <c r="G200" s="50">
        <f t="shared" si="98"/>
        <v>0</v>
      </c>
      <c r="H200" s="50">
        <f t="shared" si="98"/>
        <v>63500</v>
      </c>
      <c r="I200" s="50">
        <f t="shared" si="98"/>
        <v>0</v>
      </c>
      <c r="J200" s="50">
        <f t="shared" si="98"/>
        <v>0</v>
      </c>
      <c r="K200" s="51">
        <f t="shared" si="98"/>
        <v>63500</v>
      </c>
    </row>
    <row r="201" spans="1:11" s="21" customFormat="1" x14ac:dyDescent="0.25">
      <c r="A201" s="39"/>
      <c r="B201" s="52"/>
      <c r="C201" s="59"/>
      <c r="D201" s="60">
        <v>52101</v>
      </c>
      <c r="E201" s="61" t="s">
        <v>178</v>
      </c>
      <c r="F201" s="55">
        <v>63500</v>
      </c>
      <c r="G201" s="55">
        <v>0</v>
      </c>
      <c r="H201" s="55">
        <f>F201+G201</f>
        <v>63500</v>
      </c>
      <c r="I201" s="55">
        <v>0</v>
      </c>
      <c r="J201" s="55">
        <v>0</v>
      </c>
      <c r="K201" s="37">
        <f>H201-I201</f>
        <v>63500</v>
      </c>
    </row>
    <row r="202" spans="1:11" s="21" customFormat="1" x14ac:dyDescent="0.25">
      <c r="A202" s="39"/>
      <c r="B202" s="40">
        <v>53000</v>
      </c>
      <c r="C202" s="41" t="s">
        <v>179</v>
      </c>
      <c r="D202" s="42"/>
      <c r="E202" s="43"/>
      <c r="F202" s="44">
        <f t="shared" ref="F202:K202" si="100">SUM(F203)</f>
        <v>115884</v>
      </c>
      <c r="G202" s="44">
        <f t="shared" si="100"/>
        <v>0</v>
      </c>
      <c r="H202" s="44">
        <f t="shared" si="100"/>
        <v>115884</v>
      </c>
      <c r="I202" s="44">
        <f t="shared" si="100"/>
        <v>0</v>
      </c>
      <c r="J202" s="44">
        <f t="shared" si="100"/>
        <v>0</v>
      </c>
      <c r="K202" s="45">
        <f t="shared" si="100"/>
        <v>115884</v>
      </c>
    </row>
    <row r="203" spans="1:11" s="21" customFormat="1" x14ac:dyDescent="0.25">
      <c r="A203" s="39"/>
      <c r="B203" s="46"/>
      <c r="C203" s="47">
        <v>53200</v>
      </c>
      <c r="D203" s="48" t="s">
        <v>180</v>
      </c>
      <c r="E203" s="49"/>
      <c r="F203" s="50">
        <f>SUM(F204:F204)</f>
        <v>115884</v>
      </c>
      <c r="G203" s="50">
        <f>SUM(G204:G204)</f>
        <v>0</v>
      </c>
      <c r="H203" s="50">
        <f>SUM(H204:H204)</f>
        <v>115884</v>
      </c>
      <c r="I203" s="50">
        <f>SUM(I204:I204)</f>
        <v>0</v>
      </c>
      <c r="J203" s="50">
        <f>SUM(J204:J204)</f>
        <v>0</v>
      </c>
      <c r="K203" s="51">
        <f>SUM(K204:K204)</f>
        <v>115884</v>
      </c>
    </row>
    <row r="204" spans="1:11" s="21" customFormat="1" x14ac:dyDescent="0.25">
      <c r="A204" s="39"/>
      <c r="B204" s="52"/>
      <c r="C204" s="59"/>
      <c r="D204" s="60">
        <v>53101</v>
      </c>
      <c r="E204" s="64" t="s">
        <v>181</v>
      </c>
      <c r="F204" s="55">
        <v>115884</v>
      </c>
      <c r="G204" s="55">
        <v>0</v>
      </c>
      <c r="H204" s="55">
        <f>F204+G204</f>
        <v>115884</v>
      </c>
      <c r="I204" s="55">
        <v>0</v>
      </c>
      <c r="J204" s="55">
        <v>0</v>
      </c>
      <c r="K204" s="37">
        <f>H204-I204</f>
        <v>115884</v>
      </c>
    </row>
    <row r="205" spans="1:11" s="21" customFormat="1" x14ac:dyDescent="0.25">
      <c r="A205" s="39"/>
      <c r="B205" s="40">
        <v>56000</v>
      </c>
      <c r="C205" s="41" t="s">
        <v>182</v>
      </c>
      <c r="D205" s="42"/>
      <c r="E205" s="43"/>
      <c r="F205" s="44">
        <f t="shared" ref="F205:K206" si="101">SUM(F206)</f>
        <v>1205881.615</v>
      </c>
      <c r="G205" s="44">
        <f t="shared" si="101"/>
        <v>0</v>
      </c>
      <c r="H205" s="44">
        <f>SUM(H206)</f>
        <v>1205881.615</v>
      </c>
      <c r="I205" s="44">
        <f t="shared" ref="I205:K205" si="102">SUM(I206)</f>
        <v>0</v>
      </c>
      <c r="J205" s="44">
        <f t="shared" si="102"/>
        <v>0</v>
      </c>
      <c r="K205" s="44">
        <f t="shared" si="102"/>
        <v>1205881.615</v>
      </c>
    </row>
    <row r="206" spans="1:11" s="21" customFormat="1" x14ac:dyDescent="0.25">
      <c r="A206" s="39"/>
      <c r="B206" s="46"/>
      <c r="C206" s="47">
        <v>56500</v>
      </c>
      <c r="D206" s="48" t="s">
        <v>183</v>
      </c>
      <c r="E206" s="49"/>
      <c r="F206" s="50">
        <f t="shared" si="101"/>
        <v>1205881.615</v>
      </c>
      <c r="G206" s="50">
        <f t="shared" si="101"/>
        <v>0</v>
      </c>
      <c r="H206" s="50">
        <f t="shared" si="101"/>
        <v>1205881.615</v>
      </c>
      <c r="I206" s="50">
        <f t="shared" si="101"/>
        <v>0</v>
      </c>
      <c r="J206" s="50">
        <f t="shared" si="101"/>
        <v>0</v>
      </c>
      <c r="K206" s="51">
        <f t="shared" si="101"/>
        <v>1205881.615</v>
      </c>
    </row>
    <row r="207" spans="1:11" s="21" customFormat="1" ht="30" x14ac:dyDescent="0.25">
      <c r="A207" s="39"/>
      <c r="B207" s="52"/>
      <c r="C207" s="46"/>
      <c r="D207" s="53">
        <v>56501</v>
      </c>
      <c r="E207" s="54" t="s">
        <v>183</v>
      </c>
      <c r="F207" s="55">
        <v>1205881.615</v>
      </c>
      <c r="G207" s="55">
        <v>0</v>
      </c>
      <c r="H207" s="55">
        <f>F207+G207</f>
        <v>1205881.615</v>
      </c>
      <c r="I207" s="55">
        <v>0</v>
      </c>
      <c r="J207" s="55">
        <v>0</v>
      </c>
      <c r="K207" s="37">
        <f>H207-I207</f>
        <v>1205881.615</v>
      </c>
    </row>
    <row r="208" spans="1:11" s="21" customFormat="1" x14ac:dyDescent="0.25">
      <c r="A208" s="39"/>
      <c r="B208" s="65"/>
      <c r="C208" s="66"/>
      <c r="D208" s="60"/>
      <c r="E208" s="61"/>
      <c r="F208" s="55"/>
      <c r="G208" s="55"/>
      <c r="H208" s="55"/>
      <c r="I208" s="55"/>
      <c r="J208" s="55"/>
      <c r="K208" s="37"/>
    </row>
    <row r="209" spans="1:11" s="21" customFormat="1" x14ac:dyDescent="0.25">
      <c r="A209" s="32">
        <v>60000</v>
      </c>
      <c r="B209" s="33" t="s">
        <v>184</v>
      </c>
      <c r="C209" s="34"/>
      <c r="D209" s="34"/>
      <c r="E209" s="35"/>
      <c r="F209" s="58">
        <f t="shared" ref="F209:K211" si="103">SUM(F210)</f>
        <v>565148.67500000005</v>
      </c>
      <c r="G209" s="58">
        <f t="shared" si="103"/>
        <v>0</v>
      </c>
      <c r="H209" s="58">
        <f t="shared" si="103"/>
        <v>565148.67500000005</v>
      </c>
      <c r="I209" s="58">
        <f t="shared" si="103"/>
        <v>0</v>
      </c>
      <c r="J209" s="58">
        <f t="shared" si="103"/>
        <v>0</v>
      </c>
      <c r="K209" s="37">
        <f t="shared" si="103"/>
        <v>565148.67500000005</v>
      </c>
    </row>
    <row r="210" spans="1:11" s="21" customFormat="1" x14ac:dyDescent="0.25">
      <c r="A210" s="39"/>
      <c r="B210" s="40">
        <v>62000</v>
      </c>
      <c r="C210" s="41" t="s">
        <v>185</v>
      </c>
      <c r="D210" s="42"/>
      <c r="E210" s="43"/>
      <c r="F210" s="44">
        <f t="shared" si="103"/>
        <v>565148.67500000005</v>
      </c>
      <c r="G210" s="44">
        <f t="shared" si="103"/>
        <v>0</v>
      </c>
      <c r="H210" s="44">
        <f t="shared" si="103"/>
        <v>565148.67500000005</v>
      </c>
      <c r="I210" s="44">
        <f t="shared" si="103"/>
        <v>0</v>
      </c>
      <c r="J210" s="44">
        <f t="shared" si="103"/>
        <v>0</v>
      </c>
      <c r="K210" s="45">
        <f t="shared" si="103"/>
        <v>565148.67500000005</v>
      </c>
    </row>
    <row r="211" spans="1:11" s="21" customFormat="1" x14ac:dyDescent="0.25">
      <c r="A211" s="39"/>
      <c r="B211" s="46"/>
      <c r="C211" s="47">
        <v>62900</v>
      </c>
      <c r="D211" s="48" t="s">
        <v>186</v>
      </c>
      <c r="E211" s="49"/>
      <c r="F211" s="50">
        <f t="shared" si="103"/>
        <v>565148.67500000005</v>
      </c>
      <c r="G211" s="50">
        <f t="shared" si="103"/>
        <v>0</v>
      </c>
      <c r="H211" s="50">
        <f t="shared" si="103"/>
        <v>565148.67500000005</v>
      </c>
      <c r="I211" s="50">
        <f t="shared" si="103"/>
        <v>0</v>
      </c>
      <c r="J211" s="50">
        <f t="shared" si="103"/>
        <v>0</v>
      </c>
      <c r="K211" s="51">
        <f t="shared" si="103"/>
        <v>565148.67500000005</v>
      </c>
    </row>
    <row r="212" spans="1:11" s="21" customFormat="1" ht="30" x14ac:dyDescent="0.25">
      <c r="A212" s="67"/>
      <c r="B212" s="68"/>
      <c r="C212" s="69"/>
      <c r="D212" s="70">
        <v>62901</v>
      </c>
      <c r="E212" s="71" t="s">
        <v>187</v>
      </c>
      <c r="F212" s="55">
        <v>565148.67500000005</v>
      </c>
      <c r="G212" s="55">
        <v>0</v>
      </c>
      <c r="H212" s="55">
        <f>F212+G212</f>
        <v>565148.67500000005</v>
      </c>
      <c r="I212" s="55">
        <v>0</v>
      </c>
      <c r="J212" s="55">
        <v>0</v>
      </c>
      <c r="K212" s="37">
        <f t="shared" ref="K212" si="104">H212-I212</f>
        <v>565148.67500000005</v>
      </c>
    </row>
    <row r="213" spans="1:11" s="21" customFormat="1" x14ac:dyDescent="0.25">
      <c r="A213" s="67"/>
      <c r="B213" s="68"/>
      <c r="C213" s="69"/>
      <c r="D213" s="70"/>
      <c r="E213" s="71"/>
      <c r="F213" s="72"/>
      <c r="G213" s="72"/>
      <c r="H213" s="72"/>
      <c r="I213" s="72"/>
      <c r="J213" s="72"/>
      <c r="K213" s="73"/>
    </row>
    <row r="214" spans="1:11" s="21" customFormat="1" x14ac:dyDescent="0.25">
      <c r="A214" s="32">
        <v>70000</v>
      </c>
      <c r="B214" s="33" t="s">
        <v>188</v>
      </c>
      <c r="C214" s="34"/>
      <c r="D214" s="34"/>
      <c r="E214" s="35"/>
      <c r="F214" s="58">
        <f>F215</f>
        <v>5000000</v>
      </c>
      <c r="G214" s="58">
        <f t="shared" ref="G214:K216" si="105">G215</f>
        <v>0</v>
      </c>
      <c r="H214" s="58">
        <f t="shared" si="105"/>
        <v>5000000</v>
      </c>
      <c r="I214" s="58">
        <f t="shared" si="105"/>
        <v>0</v>
      </c>
      <c r="J214" s="58">
        <f t="shared" si="105"/>
        <v>0</v>
      </c>
      <c r="K214" s="37">
        <f t="shared" si="105"/>
        <v>5000000</v>
      </c>
    </row>
    <row r="215" spans="1:11" s="21" customFormat="1" x14ac:dyDescent="0.25">
      <c r="A215" s="39"/>
      <c r="B215" s="40">
        <v>75000</v>
      </c>
      <c r="C215" s="41" t="s">
        <v>189</v>
      </c>
      <c r="D215" s="42"/>
      <c r="E215" s="43"/>
      <c r="F215" s="44">
        <f>F216</f>
        <v>5000000</v>
      </c>
      <c r="G215" s="44">
        <f t="shared" si="105"/>
        <v>0</v>
      </c>
      <c r="H215" s="44">
        <f t="shared" si="105"/>
        <v>5000000</v>
      </c>
      <c r="I215" s="44">
        <f t="shared" si="105"/>
        <v>0</v>
      </c>
      <c r="J215" s="44">
        <f t="shared" si="105"/>
        <v>0</v>
      </c>
      <c r="K215" s="45">
        <f t="shared" si="105"/>
        <v>5000000</v>
      </c>
    </row>
    <row r="216" spans="1:11" s="21" customFormat="1" x14ac:dyDescent="0.25">
      <c r="A216" s="39"/>
      <c r="B216" s="46"/>
      <c r="C216" s="47">
        <v>75300</v>
      </c>
      <c r="D216" s="48" t="s">
        <v>190</v>
      </c>
      <c r="E216" s="49"/>
      <c r="F216" s="50">
        <f>F217</f>
        <v>5000000</v>
      </c>
      <c r="G216" s="50">
        <f t="shared" si="105"/>
        <v>0</v>
      </c>
      <c r="H216" s="50">
        <f t="shared" si="105"/>
        <v>5000000</v>
      </c>
      <c r="I216" s="50">
        <f t="shared" si="105"/>
        <v>0</v>
      </c>
      <c r="J216" s="50">
        <f t="shared" si="105"/>
        <v>0</v>
      </c>
      <c r="K216" s="51">
        <f t="shared" si="105"/>
        <v>5000000</v>
      </c>
    </row>
    <row r="217" spans="1:11" s="21" customFormat="1" ht="30" x14ac:dyDescent="0.25">
      <c r="A217" s="67"/>
      <c r="B217" s="68"/>
      <c r="C217" s="69"/>
      <c r="D217" s="70">
        <v>75301</v>
      </c>
      <c r="E217" s="71" t="s">
        <v>191</v>
      </c>
      <c r="F217" s="55">
        <v>5000000</v>
      </c>
      <c r="G217" s="72">
        <v>0</v>
      </c>
      <c r="H217" s="55">
        <f>F217+G217</f>
        <v>5000000</v>
      </c>
      <c r="I217" s="72">
        <v>0</v>
      </c>
      <c r="J217" s="72">
        <v>0</v>
      </c>
      <c r="K217" s="37">
        <f t="shared" ref="K217" si="106">H217-I217</f>
        <v>5000000</v>
      </c>
    </row>
    <row r="218" spans="1:11" s="21" customFormat="1" ht="15.75" thickBot="1" x14ac:dyDescent="0.3">
      <c r="A218" s="74"/>
      <c r="B218" s="75"/>
      <c r="C218" s="76"/>
      <c r="D218" s="77"/>
      <c r="E218" s="78"/>
      <c r="F218" s="79"/>
      <c r="G218" s="80"/>
      <c r="H218" s="79"/>
      <c r="I218" s="79"/>
      <c r="J218" s="79"/>
      <c r="K218" s="81"/>
    </row>
    <row r="219" spans="1:11" x14ac:dyDescent="0.25">
      <c r="A219" s="82"/>
      <c r="B219" s="82"/>
      <c r="C219" s="82"/>
      <c r="D219" s="82"/>
      <c r="E219" s="83"/>
      <c r="F219" s="82"/>
      <c r="G219" s="84"/>
      <c r="H219" s="84"/>
      <c r="I219" s="84"/>
      <c r="J219" s="84"/>
      <c r="K219" s="82"/>
    </row>
    <row r="220" spans="1:11" x14ac:dyDescent="0.25">
      <c r="A220" s="82"/>
      <c r="B220" s="82"/>
      <c r="C220" s="82"/>
      <c r="D220" s="82"/>
      <c r="E220" s="83"/>
      <c r="F220" s="82"/>
      <c r="G220" s="85"/>
      <c r="H220" s="82"/>
    </row>
    <row r="221" spans="1:11" x14ac:dyDescent="0.25">
      <c r="A221" s="82"/>
      <c r="B221" s="82"/>
      <c r="C221" s="82"/>
      <c r="D221" s="82"/>
      <c r="E221" s="83"/>
      <c r="F221" s="82"/>
      <c r="G221" s="82"/>
      <c r="H221" s="82"/>
    </row>
  </sheetData>
  <mergeCells count="10">
    <mergeCell ref="A1:K1"/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51181102362204722" right="0.44" top="0.71" bottom="0.56000000000000005" header="0.23622047244094491" footer="0.32"/>
  <pageSetup scale="55" fitToHeight="0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COG_PARTIDA_ESPECIFICA</vt:lpstr>
      <vt:lpstr>COG_PARTIDA_ESPECIFICA!Área_de_impresión</vt:lpstr>
      <vt:lpstr>COG_PARTIDA_ESPECIFICA!Print_Titles</vt:lpstr>
      <vt:lpstr>COG_PARTIDA_ESPECIFICA!Títulos_a_imprimir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2021-04-28T16:17:24Z</dcterms:created>
  <dcterms:modified xsi:type="dcterms:W3CDTF">2021-04-28T16:21:08Z</dcterms:modified>
</cp:coreProperties>
</file>