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7875"/>
  </bookViews>
  <sheets>
    <sheet name="DEVENGADO_Vs_PROYECTO_2019" sheetId="2" r:id="rId1"/>
  </sheets>
  <definedNames>
    <definedName name="_xlnm.Print_Area" localSheetId="0">DEVENGADO_Vs_PROYECTO_2019!$A$6:$J$164</definedName>
    <definedName name="Print_Area" localSheetId="0">DEVENGADO_Vs_PROYECTO_2019!#REF!</definedName>
    <definedName name="Print_Titles" localSheetId="0">DEVENGADO_Vs_PROYECTO_2019!$4:$10</definedName>
    <definedName name="_xlnm.Print_Titles" localSheetId="0">DEVENGADO_Vs_PROYECTO_2019!$1:$4</definedName>
  </definedNames>
  <calcPr calcId="145621"/>
</workbook>
</file>

<file path=xl/calcChain.xml><?xml version="1.0" encoding="utf-8"?>
<calcChain xmlns="http://schemas.openxmlformats.org/spreadsheetml/2006/main">
  <c r="E33" i="2" l="1"/>
  <c r="E20" i="2"/>
  <c r="F162" i="2" l="1"/>
  <c r="G161" i="2"/>
  <c r="E161" i="2"/>
  <c r="D161" i="2"/>
  <c r="F159" i="2"/>
  <c r="I159" i="2" s="1"/>
  <c r="G158" i="2"/>
  <c r="E158" i="2"/>
  <c r="D158" i="2"/>
  <c r="F156" i="2"/>
  <c r="I156" i="2" s="1"/>
  <c r="F155" i="2"/>
  <c r="H155" i="2" s="1"/>
  <c r="F154" i="2"/>
  <c r="H154" i="2" s="1"/>
  <c r="F153" i="2"/>
  <c r="I153" i="2" s="1"/>
  <c r="F152" i="2"/>
  <c r="I152" i="2" s="1"/>
  <c r="F151" i="2"/>
  <c r="I151" i="2" s="1"/>
  <c r="F150" i="2"/>
  <c r="H150" i="2" s="1"/>
  <c r="F149" i="2"/>
  <c r="I149" i="2" s="1"/>
  <c r="F148" i="2"/>
  <c r="I148" i="2" s="1"/>
  <c r="F147" i="2"/>
  <c r="I147" i="2" s="1"/>
  <c r="F146" i="2"/>
  <c r="I146" i="2" s="1"/>
  <c r="F145" i="2"/>
  <c r="I145" i="2" s="1"/>
  <c r="F144" i="2"/>
  <c r="I144" i="2" s="1"/>
  <c r="F142" i="2"/>
  <c r="H142" i="2" s="1"/>
  <c r="G141" i="2"/>
  <c r="E141" i="2"/>
  <c r="D141" i="2"/>
  <c r="F139" i="2"/>
  <c r="I139" i="2" s="1"/>
  <c r="F138" i="2"/>
  <c r="I138" i="2" s="1"/>
  <c r="G136" i="2"/>
  <c r="E136" i="2"/>
  <c r="D136" i="2"/>
  <c r="F134" i="2"/>
  <c r="I134" i="2" s="1"/>
  <c r="F133" i="2"/>
  <c r="I133" i="2" s="1"/>
  <c r="F132" i="2"/>
  <c r="H132" i="2" s="1"/>
  <c r="F130" i="2"/>
  <c r="I130" i="2" s="1"/>
  <c r="F129" i="2"/>
  <c r="I129" i="2" s="1"/>
  <c r="F128" i="2"/>
  <c r="I128" i="2" s="1"/>
  <c r="F127" i="2"/>
  <c r="I127" i="2" s="1"/>
  <c r="F126" i="2"/>
  <c r="I126" i="2" s="1"/>
  <c r="F125" i="2"/>
  <c r="I125" i="2" s="1"/>
  <c r="F124" i="2"/>
  <c r="I124" i="2" s="1"/>
  <c r="F123" i="2"/>
  <c r="I123" i="2" s="1"/>
  <c r="F122" i="2"/>
  <c r="I122" i="2" s="1"/>
  <c r="F121" i="2"/>
  <c r="I121" i="2" s="1"/>
  <c r="F120" i="2"/>
  <c r="H120" i="2" s="1"/>
  <c r="F118" i="2"/>
  <c r="I118" i="2" s="1"/>
  <c r="F117" i="2"/>
  <c r="I117" i="2" s="1"/>
  <c r="F116" i="2"/>
  <c r="I116" i="2" s="1"/>
  <c r="F115" i="2"/>
  <c r="I115" i="2" s="1"/>
  <c r="F114" i="2"/>
  <c r="H114" i="2" s="1"/>
  <c r="F113" i="2"/>
  <c r="I113" i="2" s="1"/>
  <c r="F112" i="2"/>
  <c r="I112" i="2" s="1"/>
  <c r="F111" i="2"/>
  <c r="I111" i="2" s="1"/>
  <c r="F110" i="2"/>
  <c r="I110" i="2" s="1"/>
  <c r="F109" i="2"/>
  <c r="I109" i="2" s="1"/>
  <c r="F108" i="2"/>
  <c r="I108" i="2" s="1"/>
  <c r="F107" i="2"/>
  <c r="I107" i="2" s="1"/>
  <c r="F106" i="2"/>
  <c r="I106" i="2" s="1"/>
  <c r="F105" i="2"/>
  <c r="I105" i="2" s="1"/>
  <c r="F104" i="2"/>
  <c r="I104" i="2" s="1"/>
  <c r="F102" i="2"/>
  <c r="H102" i="2" s="1"/>
  <c r="F101" i="2"/>
  <c r="I101" i="2" s="1"/>
  <c r="F100" i="2"/>
  <c r="I100" i="2" s="1"/>
  <c r="F99" i="2"/>
  <c r="I99" i="2" s="1"/>
  <c r="F98" i="2"/>
  <c r="I98" i="2" s="1"/>
  <c r="F97" i="2"/>
  <c r="H97" i="2" s="1"/>
  <c r="F96" i="2"/>
  <c r="I96" i="2" s="1"/>
  <c r="F95" i="2"/>
  <c r="I95" i="2" s="1"/>
  <c r="F94" i="2"/>
  <c r="I94" i="2" s="1"/>
  <c r="F93" i="2"/>
  <c r="I93" i="2" s="1"/>
  <c r="F92" i="2"/>
  <c r="I92" i="2" s="1"/>
  <c r="F91" i="2"/>
  <c r="I91" i="2" s="1"/>
  <c r="F90" i="2"/>
  <c r="I90" i="2" s="1"/>
  <c r="F89" i="2"/>
  <c r="I89" i="2" s="1"/>
  <c r="F88" i="2"/>
  <c r="I88" i="2" s="1"/>
  <c r="F87" i="2"/>
  <c r="I87" i="2" s="1"/>
  <c r="F86" i="2"/>
  <c r="H86" i="2" s="1"/>
  <c r="F85" i="2"/>
  <c r="I85" i="2" s="1"/>
  <c r="F84" i="2"/>
  <c r="I84" i="2" s="1"/>
  <c r="F83" i="2"/>
  <c r="I83" i="2" s="1"/>
  <c r="F82" i="2"/>
  <c r="I82" i="2" s="1"/>
  <c r="I81" i="2"/>
  <c r="F81" i="2"/>
  <c r="H81" i="2" s="1"/>
  <c r="F80" i="2"/>
  <c r="I80" i="2" s="1"/>
  <c r="G79" i="2"/>
  <c r="E79" i="2"/>
  <c r="D79" i="2"/>
  <c r="F77" i="2"/>
  <c r="I77" i="2" s="1"/>
  <c r="F76" i="2"/>
  <c r="I76" i="2" s="1"/>
  <c r="F75" i="2"/>
  <c r="I75" i="2" s="1"/>
  <c r="F74" i="2"/>
  <c r="I74" i="2" s="1"/>
  <c r="F73" i="2"/>
  <c r="I73" i="2" s="1"/>
  <c r="F72" i="2"/>
  <c r="H72" i="2" s="1"/>
  <c r="F71" i="2"/>
  <c r="I71" i="2" s="1"/>
  <c r="F70" i="2"/>
  <c r="I70" i="2" s="1"/>
  <c r="H69" i="2"/>
  <c r="F69" i="2"/>
  <c r="I69" i="2" s="1"/>
  <c r="F68" i="2"/>
  <c r="I68" i="2" s="1"/>
  <c r="F67" i="2"/>
  <c r="I67" i="2" s="1"/>
  <c r="F66" i="2"/>
  <c r="I66" i="2" s="1"/>
  <c r="F65" i="2"/>
  <c r="H65" i="2" s="1"/>
  <c r="F64" i="2"/>
  <c r="I64" i="2" s="1"/>
  <c r="F63" i="2"/>
  <c r="I63" i="2" s="1"/>
  <c r="F62" i="2"/>
  <c r="I62" i="2" s="1"/>
  <c r="F61" i="2"/>
  <c r="I61" i="2" s="1"/>
  <c r="F60" i="2"/>
  <c r="I60" i="2" s="1"/>
  <c r="F59" i="2"/>
  <c r="I59" i="2" s="1"/>
  <c r="F58" i="2"/>
  <c r="I58" i="2" s="1"/>
  <c r="F57" i="2"/>
  <c r="H57" i="2" s="1"/>
  <c r="F56" i="2"/>
  <c r="I56" i="2" s="1"/>
  <c r="F55" i="2"/>
  <c r="I55" i="2" s="1"/>
  <c r="F54" i="2"/>
  <c r="I54" i="2" s="1"/>
  <c r="F53" i="2"/>
  <c r="H53" i="2" s="1"/>
  <c r="F52" i="2"/>
  <c r="I52" i="2" s="1"/>
  <c r="F51" i="2"/>
  <c r="I51" i="2" s="1"/>
  <c r="F50" i="2"/>
  <c r="I50" i="2" s="1"/>
  <c r="F49" i="2"/>
  <c r="I49" i="2" s="1"/>
  <c r="F48" i="2"/>
  <c r="F47" i="2"/>
  <c r="I47" i="2" s="1"/>
  <c r="F46" i="2"/>
  <c r="H46" i="2" s="1"/>
  <c r="F45" i="2"/>
  <c r="I45" i="2" s="1"/>
  <c r="F43" i="2"/>
  <c r="F42" i="2"/>
  <c r="G41" i="2"/>
  <c r="E41" i="2"/>
  <c r="D41" i="2"/>
  <c r="F39" i="2"/>
  <c r="F38" i="2"/>
  <c r="F37" i="2"/>
  <c r="H37" i="2" s="1"/>
  <c r="F36" i="2"/>
  <c r="I36" i="2" s="1"/>
  <c r="F35" i="2"/>
  <c r="F34" i="2"/>
  <c r="I34" i="2" s="1"/>
  <c r="F33" i="2"/>
  <c r="H33" i="2" s="1"/>
  <c r="E32" i="2"/>
  <c r="F32" i="2" s="1"/>
  <c r="F31" i="2"/>
  <c r="I31" i="2" s="1"/>
  <c r="E30" i="2"/>
  <c r="F30" i="2" s="1"/>
  <c r="F29" i="2"/>
  <c r="E29" i="2"/>
  <c r="E28" i="2"/>
  <c r="F28" i="2" s="1"/>
  <c r="E27" i="2"/>
  <c r="F27" i="2" s="1"/>
  <c r="I27" i="2" s="1"/>
  <c r="E26" i="2"/>
  <c r="F26" i="2" s="1"/>
  <c r="I26" i="2" s="1"/>
  <c r="F25" i="2"/>
  <c r="I25" i="2" s="1"/>
  <c r="F24" i="2"/>
  <c r="F23" i="2"/>
  <c r="H23" i="2" s="1"/>
  <c r="F22" i="2"/>
  <c r="I22" i="2" s="1"/>
  <c r="F21" i="2"/>
  <c r="I21" i="2" s="1"/>
  <c r="F20" i="2"/>
  <c r="E19" i="2"/>
  <c r="F18" i="2"/>
  <c r="F17" i="2"/>
  <c r="I17" i="2" s="1"/>
  <c r="E16" i="2"/>
  <c r="F16" i="2" s="1"/>
  <c r="H16" i="2" s="1"/>
  <c r="E15" i="2"/>
  <c r="F15" i="2" s="1"/>
  <c r="I15" i="2" s="1"/>
  <c r="F14" i="2"/>
  <c r="H14" i="2" s="1"/>
  <c r="F13" i="2"/>
  <c r="I13" i="2" s="1"/>
  <c r="F12" i="2"/>
  <c r="H12" i="2" s="1"/>
  <c r="F11" i="2"/>
  <c r="H11" i="2" s="1"/>
  <c r="E10" i="2"/>
  <c r="F10" i="2" s="1"/>
  <c r="I10" i="2" s="1"/>
  <c r="F9" i="2"/>
  <c r="I9" i="2" s="1"/>
  <c r="G8" i="2"/>
  <c r="D8" i="2"/>
  <c r="I57" i="2" l="1"/>
  <c r="H110" i="2"/>
  <c r="H117" i="2"/>
  <c r="I150" i="2"/>
  <c r="H17" i="2"/>
  <c r="H49" i="2"/>
  <c r="I86" i="2"/>
  <c r="F158" i="2"/>
  <c r="H31" i="2"/>
  <c r="H98" i="2"/>
  <c r="H101" i="2"/>
  <c r="I120" i="2"/>
  <c r="H61" i="2"/>
  <c r="H45" i="2"/>
  <c r="H90" i="2"/>
  <c r="I97" i="2"/>
  <c r="I11" i="2"/>
  <c r="H22" i="2"/>
  <c r="I33" i="2"/>
  <c r="H36" i="2"/>
  <c r="I53" i="2"/>
  <c r="I65" i="2"/>
  <c r="H77" i="2"/>
  <c r="H82" i="2"/>
  <c r="H85" i="2"/>
  <c r="H107" i="2"/>
  <c r="H118" i="2"/>
  <c r="I142" i="2"/>
  <c r="H146" i="2"/>
  <c r="I154" i="2"/>
  <c r="H153" i="2"/>
  <c r="I158" i="2"/>
  <c r="I23" i="2"/>
  <c r="I37" i="2"/>
  <c r="H73" i="2"/>
  <c r="I102" i="2"/>
  <c r="H109" i="2"/>
  <c r="H115" i="2"/>
  <c r="H124" i="2"/>
  <c r="H127" i="2"/>
  <c r="I155" i="2"/>
  <c r="H151" i="2"/>
  <c r="H145" i="2"/>
  <c r="H133" i="2"/>
  <c r="I132" i="2"/>
  <c r="H126" i="2"/>
  <c r="I114" i="2"/>
  <c r="H100" i="2"/>
  <c r="H92" i="2"/>
  <c r="H93" i="2"/>
  <c r="H84" i="2"/>
  <c r="D6" i="2"/>
  <c r="H32" i="2"/>
  <c r="I32" i="2"/>
  <c r="I28" i="2"/>
  <c r="H28" i="2"/>
  <c r="I14" i="2"/>
  <c r="I16" i="2"/>
  <c r="I46" i="2"/>
  <c r="H25" i="2"/>
  <c r="F41" i="2"/>
  <c r="I41" i="2" s="1"/>
  <c r="H88" i="2"/>
  <c r="H105" i="2"/>
  <c r="H122" i="2"/>
  <c r="H15" i="2"/>
  <c r="H50" i="2"/>
  <c r="H54" i="2"/>
  <c r="H58" i="2"/>
  <c r="H62" i="2"/>
  <c r="H66" i="2"/>
  <c r="H70" i="2"/>
  <c r="H74" i="2"/>
  <c r="H80" i="2"/>
  <c r="H89" i="2"/>
  <c r="H94" i="2"/>
  <c r="H96" i="2"/>
  <c r="H106" i="2"/>
  <c r="H111" i="2"/>
  <c r="H113" i="2"/>
  <c r="H123" i="2"/>
  <c r="H128" i="2"/>
  <c r="H130" i="2"/>
  <c r="H138" i="2"/>
  <c r="H147" i="2"/>
  <c r="H149" i="2"/>
  <c r="H159" i="2"/>
  <c r="H158" i="2" s="1"/>
  <c r="F161" i="2"/>
  <c r="H162" i="2"/>
  <c r="H161" i="2" s="1"/>
  <c r="F79" i="2"/>
  <c r="I79" i="2" s="1"/>
  <c r="I18" i="2"/>
  <c r="H18" i="2"/>
  <c r="H30" i="2"/>
  <c r="I30" i="2"/>
  <c r="H35" i="2"/>
  <c r="I35" i="2"/>
  <c r="H9" i="2"/>
  <c r="H10" i="2"/>
  <c r="H13" i="2"/>
  <c r="E8" i="2"/>
  <c r="E6" i="2" s="1"/>
  <c r="I24" i="2"/>
  <c r="H24" i="2"/>
  <c r="H27" i="2"/>
  <c r="G6" i="2"/>
  <c r="F19" i="2"/>
  <c r="H21" i="2"/>
  <c r="H26" i="2"/>
  <c r="I29" i="2"/>
  <c r="H29" i="2"/>
  <c r="H43" i="2"/>
  <c r="I43" i="2"/>
  <c r="I48" i="2"/>
  <c r="H48" i="2"/>
  <c r="I39" i="2"/>
  <c r="H39" i="2"/>
  <c r="I20" i="2"/>
  <c r="H20" i="2"/>
  <c r="H52" i="2"/>
  <c r="H56" i="2"/>
  <c r="H60" i="2"/>
  <c r="H64" i="2"/>
  <c r="H68" i="2"/>
  <c r="H76" i="2"/>
  <c r="H34" i="2"/>
  <c r="H38" i="2"/>
  <c r="H42" i="2"/>
  <c r="H47" i="2"/>
  <c r="H51" i="2"/>
  <c r="H55" i="2"/>
  <c r="H59" i="2"/>
  <c r="H63" i="2"/>
  <c r="H67" i="2"/>
  <c r="H71" i="2"/>
  <c r="I72" i="2"/>
  <c r="H75" i="2"/>
  <c r="H83" i="2"/>
  <c r="H87" i="2"/>
  <c r="H91" i="2"/>
  <c r="H95" i="2"/>
  <c r="H99" i="2"/>
  <c r="H104" i="2"/>
  <c r="H108" i="2"/>
  <c r="H112" i="2"/>
  <c r="H116" i="2"/>
  <c r="H121" i="2"/>
  <c r="H125" i="2"/>
  <c r="H129" i="2"/>
  <c r="H134" i="2"/>
  <c r="F136" i="2"/>
  <c r="I136" i="2" s="1"/>
  <c r="H139" i="2"/>
  <c r="F141" i="2"/>
  <c r="I141" i="2" s="1"/>
  <c r="H144" i="2"/>
  <c r="H148" i="2"/>
  <c r="H152" i="2"/>
  <c r="H156" i="2"/>
  <c r="I42" i="2"/>
  <c r="H79" i="2" l="1"/>
  <c r="H136" i="2"/>
  <c r="H141" i="2"/>
  <c r="I19" i="2"/>
  <c r="H19" i="2"/>
  <c r="H8" i="2"/>
  <c r="H41" i="2"/>
  <c r="F8" i="2"/>
  <c r="F6" i="2" l="1"/>
  <c r="I6" i="2" s="1"/>
  <c r="I8" i="2"/>
  <c r="H6" i="2"/>
</calcChain>
</file>

<file path=xl/sharedStrings.xml><?xml version="1.0" encoding="utf-8"?>
<sst xmlns="http://schemas.openxmlformats.org/spreadsheetml/2006/main" count="158" uniqueCount="158">
  <si>
    <t>CAPITULO</t>
  </si>
  <si>
    <t>PARTIDA ESPECIFICA</t>
  </si>
  <si>
    <t>PRESUPUESTO DEVENGADO</t>
  </si>
  <si>
    <t>COMPARATIVO</t>
  </si>
  <si>
    <t>Número</t>
  </si>
  <si>
    <t>Descripción</t>
  </si>
  <si>
    <t>Cantidad</t>
  </si>
  <si>
    <t>%</t>
  </si>
  <si>
    <t>Dietas y Retribuciones</t>
  </si>
  <si>
    <t>Sueldo tabular personal permanente</t>
  </si>
  <si>
    <t>Sueldo tabular personal eventual</t>
  </si>
  <si>
    <t>Servicio social a estudiantes y profesionistas</t>
  </si>
  <si>
    <t>Primas por años de servicio efectivos prestados</t>
  </si>
  <si>
    <t>Prima de antigüedad</t>
  </si>
  <si>
    <t>Prima vacacional</t>
  </si>
  <si>
    <t>Gratificacion de fin de año</t>
  </si>
  <si>
    <t>Tiempo extraordinario</t>
  </si>
  <si>
    <t>Compensaciones</t>
  </si>
  <si>
    <t>Aportaciones patronales de servicio médico</t>
  </si>
  <si>
    <t>Aportaciones patronales de fondo de pensiones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</si>
  <si>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</si>
  <si>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</si>
  <si>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</si>
  <si>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</si>
  <si>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</si>
  <si>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Pensiones y jubilaciones por convenio otros</t>
  </si>
  <si>
    <t>Canasta básica</t>
  </si>
  <si>
    <t>Bono de transporte</t>
  </si>
  <si>
    <t>Previsión social multiple</t>
  </si>
  <si>
    <t>Incentivo a la eficiencia</t>
  </si>
  <si>
    <t>Bono por buena disposición</t>
  </si>
  <si>
    <t>Fomento educativo</t>
  </si>
  <si>
    <t>Otras prestaciones contractuales</t>
  </si>
  <si>
    <t>Inscripción en cursos para el personal</t>
  </si>
  <si>
    <t>Gastos médicos menores Magistrados, Jueces y Consejeros</t>
  </si>
  <si>
    <t>Servicios Médicos</t>
  </si>
  <si>
    <t>Estímulo por productividad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</si>
  <si>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</si>
  <si>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</si>
  <si>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</si>
  <si>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comunicación</t>
  </si>
  <si>
    <t>Material impreso y de apoyo informativo</t>
  </si>
  <si>
    <t>Material de limpieza</t>
  </si>
  <si>
    <t>Material para credencialización</t>
  </si>
  <si>
    <t>Alimentación de personal</t>
  </si>
  <si>
    <t>Agua y hielo para consumo humano</t>
  </si>
  <si>
    <t>Artículos de cafetería</t>
  </si>
  <si>
    <t>Utensilios para el servicio de alimentacion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</si>
  <si>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</si>
  <si>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</si>
  <si>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</si>
  <si>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</si>
  <si>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</si>
  <si>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</si>
  <si>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</si>
  <si>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</si>
  <si>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Medicinas y productos farmacéuticos</t>
  </si>
  <si>
    <t>Materiales, accesorios y suministros médicos</t>
  </si>
  <si>
    <t>Materiales, accesorios y suministros de laboratorio</t>
  </si>
  <si>
    <t>Combustibles</t>
  </si>
  <si>
    <t>Lubricantes y aditivos</t>
  </si>
  <si>
    <t>Vestuario y uniformes</t>
  </si>
  <si>
    <t>Vesturario, uniformes exclusivos del SEMEFO</t>
  </si>
  <si>
    <t>Artículos deportivos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</si>
  <si>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</si>
  <si>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</si>
  <si>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</si>
  <si>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</si>
  <si>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</si>
  <si>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</si>
  <si>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sistemas de aire acondicionado, calefacción y refrigeración</t>
  </si>
  <si>
    <t>Refacciones y accesorios menores de equipos de comunicación y telecomunicacion</t>
  </si>
  <si>
    <t>Servicio de energía eléctrica</t>
  </si>
  <si>
    <t>Servicio de agua potable</t>
  </si>
  <si>
    <t>Servicio telefónico tradicional</t>
  </si>
  <si>
    <t>Servicios de telefonía celular</t>
  </si>
  <si>
    <t>Servicios de telecomunicaciones y satélites</t>
  </si>
  <si>
    <t>Servicio de acceso a Internet, redes y procesamiento de información</t>
  </si>
  <si>
    <t>Servicio postal, telégrafo y mensajería</t>
  </si>
  <si>
    <t>Arrendamiento de edificios y locales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</si>
  <si>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</si>
  <si>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</si>
  <si>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</si>
  <si>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 y asesorías en materia jurídica, económica y contable</t>
  </si>
  <si>
    <t>Servicios y asesorias en materia de ingenieria, arquitectura y diseño</t>
  </si>
  <si>
    <t>Servicios de capacitación</t>
  </si>
  <si>
    <t>Servicio de apoyo administrativo y fotocopiado</t>
  </si>
  <si>
    <t>Servicios de impresión</t>
  </si>
  <si>
    <t>Otros servicios de apoyo administrativo</t>
  </si>
  <si>
    <t>Servicio de vigilancia y monitoreo</t>
  </si>
  <si>
    <t>Intereses, comisiones y servicios bancarios</t>
  </si>
  <si>
    <t>Avaluos no relacionados con la ejecucion de obras</t>
  </si>
  <si>
    <t>Servicio de traslado y custodia de valores</t>
  </si>
  <si>
    <t>Seguros de responsabilidad patrimonial y fianzas</t>
  </si>
  <si>
    <t>Seguros de bienes patrimoniales</t>
  </si>
  <si>
    <t>Conservación y mantenimiento menor de edificios y locales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</si>
  <si>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</si>
  <si>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</si>
  <si>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</si>
  <si>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</si>
  <si>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</si>
  <si>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</si>
  <si>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</si>
  <si>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</si>
  <si>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</t>
  </si>
  <si>
    <t>Servicio de lavandería</t>
  </si>
  <si>
    <t>Servicios de recolección y manejo de desechos</t>
  </si>
  <si>
    <t>Servicios de jardinería</t>
  </si>
  <si>
    <t>Servicios de fumigación</t>
  </si>
  <si>
    <t>Servicios de difusión institucional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</si>
  <si>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</si>
  <si>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</si>
  <si>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</si>
  <si>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</si>
  <si>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</si>
  <si>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</si>
  <si>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</si>
  <si>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Peajes</t>
  </si>
  <si>
    <t>Reuniones de trabajo</t>
  </si>
  <si>
    <t>Impuestos y derechos</t>
  </si>
  <si>
    <t>Otros gastos por responsabilidades</t>
  </si>
  <si>
    <t>Cuotas a Organismos Nacionales</t>
  </si>
  <si>
    <t>Transferencias a Fideicomisos del Poder Judicial</t>
  </si>
  <si>
    <t>Muebles de oficina y estantería</t>
  </si>
  <si>
    <t>Equipo de computo y de tecnología de la información</t>
  </si>
  <si>
    <t>Equipo de cómputo diverso</t>
  </si>
  <si>
    <t>Otros mobiliarios y equipos de administracion</t>
  </si>
  <si>
    <t>Equipos y aparatos audiovisuales</t>
  </si>
  <si>
    <t>Instrumental médico y de laboratorio</t>
  </si>
  <si>
    <t>Vehículos y equipo terrestre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</si>
  <si>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</si>
  <si>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</si>
  <si>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</si>
  <si>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</si>
  <si>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Acabados y otros trabajos especializados en bienes propios</t>
  </si>
  <si>
    <t>CUADRO COMPARATIVO: PROYECTO DE PRESUPUESTO 2019 Vs. PRESUPUESTO DEVENGADO PROYECTADO AL CIERRE DEL EJERCICIO 2018</t>
  </si>
  <si>
    <t>PROYECTO PRESUPUESTAL 2019</t>
  </si>
  <si>
    <t>Al mes de septiembre de 2018</t>
  </si>
  <si>
    <t>Proyectado octubre-diciembre 2018</t>
  </si>
  <si>
    <t>Proyectado al Cierre 2018</t>
  </si>
  <si>
    <t>Proyecto de Presupuesto 2019 Vs Presupuesto Devengado Proyectado al Cierre del Ejercicio 2018</t>
  </si>
  <si>
    <t>10000 SERVICIOS PERSONALES</t>
  </si>
  <si>
    <t>Otras prestaciones</t>
  </si>
  <si>
    <t>Reserva para incremento en percepciones</t>
  </si>
  <si>
    <t>20000 MATERIALES Y SUMINISTROS</t>
  </si>
  <si>
    <t>Otros equipos menores de oficina</t>
  </si>
  <si>
    <t>30000 SERVICIOS GENERALES</t>
  </si>
  <si>
    <t>Fletes y maniobras</t>
  </si>
  <si>
    <t>Hospedaje y pasajes de invitados</t>
  </si>
  <si>
    <t>Gastos de representación</t>
  </si>
  <si>
    <t>40000 TRANSFERENCIAS, ASIGNACIONES, SUBSIDIOS Y OTRAS AYUDAS</t>
  </si>
  <si>
    <t>50000 BIENES MUEBLES, INMUEBLES E INTANGIBLES</t>
  </si>
  <si>
    <t>Adquisición de impresor</t>
  </si>
  <si>
    <t>Cámaras fotograficas y de video</t>
  </si>
  <si>
    <t>Equipo médico y de laboratorio</t>
  </si>
  <si>
    <t>60000 INVERSION PÚBLICA</t>
  </si>
  <si>
    <t>70000 INVERSIONES FINANCIERAS Y OTRAS PROVISIONES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</si>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</sst>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[Red]\-0\ "/>
    <numFmt numFmtId="166" formatCode="General_)"/>
    <numFmt numFmtId="167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9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166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Font="1" applyAlignment="1"/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65" fontId="0" fillId="0" borderId="20" xfId="0" applyNumberFormat="1" applyFont="1" applyBorder="1" applyAlignment="1" applyProtection="1">
      <alignment horizontal="center" vertical="top"/>
      <protection locked="0"/>
    </xf>
    <xf numFmtId="165" fontId="0" fillId="0" borderId="20" xfId="0" applyNumberFormat="1" applyFont="1" applyBorder="1" applyAlignment="1" applyProtection="1">
      <alignment horizontal="left" vertical="top"/>
      <protection locked="0"/>
    </xf>
    <xf numFmtId="40" fontId="0" fillId="0" borderId="21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/>
    <xf numFmtId="40" fontId="2" fillId="5" borderId="22" xfId="0" applyNumberFormat="1" applyFont="1" applyFill="1" applyBorder="1" applyAlignment="1" applyProtection="1">
      <alignment vertical="top"/>
      <protection locked="0"/>
    </xf>
    <xf numFmtId="40" fontId="0" fillId="0" borderId="22" xfId="0" applyNumberFormat="1" applyFont="1" applyFill="1" applyBorder="1" applyAlignment="1" applyProtection="1">
      <alignment vertical="top"/>
      <protection locked="0"/>
    </xf>
    <xf numFmtId="40" fontId="2" fillId="0" borderId="22" xfId="0" applyNumberFormat="1" applyFont="1" applyFill="1" applyBorder="1" applyAlignment="1" applyProtection="1">
      <alignment vertical="top"/>
      <protection locked="0"/>
    </xf>
    <xf numFmtId="165" fontId="0" fillId="0" borderId="24" xfId="0" applyNumberFormat="1" applyFont="1" applyBorder="1" applyAlignment="1" applyProtection="1">
      <alignment horizontal="right" vertical="top"/>
      <protection locked="0"/>
    </xf>
    <xf numFmtId="165" fontId="0" fillId="0" borderId="23" xfId="0" applyNumberFormat="1" applyFont="1" applyBorder="1" applyAlignment="1" applyProtection="1">
      <alignment horizontal="left" vertical="top" wrapText="1"/>
      <protection locked="0"/>
    </xf>
    <xf numFmtId="165" fontId="0" fillId="0" borderId="25" xfId="0" applyNumberFormat="1" applyFont="1" applyBorder="1" applyAlignment="1" applyProtection="1">
      <alignment horizontal="right" vertical="top"/>
      <protection locked="0"/>
    </xf>
    <xf numFmtId="165" fontId="0" fillId="0" borderId="26" xfId="0" applyNumberFormat="1" applyFont="1" applyBorder="1" applyAlignment="1" applyProtection="1">
      <alignment horizontal="left" vertical="top" wrapText="1"/>
      <protection locked="0"/>
    </xf>
    <xf numFmtId="40" fontId="0" fillId="0" borderId="22" xfId="0" applyNumberFormat="1" applyFont="1" applyBorder="1" applyAlignment="1" applyProtection="1">
      <alignment vertical="top"/>
      <protection locked="0"/>
    </xf>
    <xf numFmtId="0" fontId="2" fillId="0" borderId="27" xfId="0" applyFont="1" applyFill="1" applyBorder="1" applyAlignment="1">
      <alignment vertical="top"/>
    </xf>
    <xf numFmtId="165" fontId="0" fillId="0" borderId="28" xfId="0" applyNumberFormat="1" applyFont="1" applyBorder="1" applyAlignment="1" applyProtection="1">
      <alignment horizontal="right" vertical="top"/>
      <protection locked="0"/>
    </xf>
    <xf numFmtId="165" fontId="0" fillId="0" borderId="28" xfId="0" applyNumberFormat="1" applyFont="1" applyBorder="1" applyAlignment="1" applyProtection="1">
      <alignment horizontal="left" vertical="top" wrapText="1"/>
      <protection locked="0"/>
    </xf>
    <xf numFmtId="165" fontId="0" fillId="0" borderId="23" xfId="0" applyNumberFormat="1" applyFont="1" applyBorder="1" applyAlignment="1" applyProtection="1">
      <alignment horizontal="right" vertical="top"/>
      <protection locked="0"/>
    </xf>
    <xf numFmtId="0" fontId="0" fillId="0" borderId="23" xfId="0" applyFont="1" applyFill="1" applyBorder="1" applyAlignment="1">
      <alignment horizontal="left" vertical="top" wrapText="1"/>
    </xf>
    <xf numFmtId="165" fontId="0" fillId="0" borderId="23" xfId="0" applyNumberFormat="1" applyFont="1" applyBorder="1" applyAlignment="1" applyProtection="1">
      <alignment vertical="top" wrapText="1"/>
      <protection locked="0"/>
    </xf>
    <xf numFmtId="165" fontId="0" fillId="0" borderId="29" xfId="0" applyNumberFormat="1" applyFont="1" applyBorder="1" applyAlignment="1" applyProtection="1">
      <alignment horizontal="right" vertical="top"/>
      <protection locked="0"/>
    </xf>
    <xf numFmtId="165" fontId="0" fillId="0" borderId="3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40" fontId="2" fillId="5" borderId="32" xfId="0" applyNumberFormat="1" applyFont="1" applyFill="1" applyBorder="1" applyAlignment="1" applyProtection="1">
      <alignment vertical="top"/>
      <protection locked="0"/>
    </xf>
    <xf numFmtId="40" fontId="0" fillId="0" borderId="32" xfId="0" applyNumberFormat="1" applyFont="1" applyFill="1" applyBorder="1" applyAlignment="1" applyProtection="1">
      <alignment vertical="top"/>
      <protection locked="0"/>
    </xf>
    <xf numFmtId="165" fontId="0" fillId="0" borderId="33" xfId="0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>
      <alignment horizontal="left" vertical="top"/>
    </xf>
    <xf numFmtId="0" fontId="0" fillId="0" borderId="37" xfId="0" applyFont="1" applyFill="1" applyBorder="1" applyAlignment="1">
      <alignment horizontal="center"/>
    </xf>
    <xf numFmtId="165" fontId="0" fillId="0" borderId="38" xfId="0" applyNumberFormat="1" applyFont="1" applyBorder="1" applyAlignment="1" applyProtection="1">
      <alignment horizontal="center" vertical="top"/>
      <protection locked="0"/>
    </xf>
    <xf numFmtId="165" fontId="0" fillId="0" borderId="38" xfId="0" applyNumberFormat="1" applyFont="1" applyBorder="1" applyAlignment="1" applyProtection="1">
      <alignment horizontal="left" vertical="top"/>
      <protection locked="0"/>
    </xf>
    <xf numFmtId="40" fontId="0" fillId="0" borderId="39" xfId="0" applyNumberFormat="1" applyFont="1" applyFill="1" applyBorder="1" applyAlignment="1" applyProtection="1">
      <alignment vertical="top"/>
      <protection locked="0"/>
    </xf>
    <xf numFmtId="40" fontId="0" fillId="3" borderId="39" xfId="0" applyNumberFormat="1" applyFont="1" applyFill="1" applyBorder="1" applyAlignment="1" applyProtection="1">
      <alignment vertical="top"/>
      <protection locked="0"/>
    </xf>
    <xf numFmtId="40" fontId="0" fillId="4" borderId="39" xfId="0" applyNumberFormat="1" applyFont="1" applyFill="1" applyBorder="1" applyAlignment="1" applyProtection="1">
      <alignment vertical="top"/>
      <protection locked="0"/>
    </xf>
    <xf numFmtId="40" fontId="0" fillId="0" borderId="40" xfId="0" applyNumberFormat="1" applyFont="1" applyFill="1" applyBorder="1" applyAlignment="1" applyProtection="1">
      <alignment vertical="top"/>
      <protection locked="0"/>
    </xf>
    <xf numFmtId="0" fontId="2" fillId="0" borderId="31" xfId="0" applyFont="1" applyFill="1" applyBorder="1" applyAlignment="1"/>
    <xf numFmtId="0" fontId="2" fillId="5" borderId="41" xfId="0" applyFont="1" applyFill="1" applyBorder="1" applyAlignment="1">
      <alignment horizontal="center"/>
    </xf>
    <xf numFmtId="165" fontId="2" fillId="5" borderId="20" xfId="0" applyNumberFormat="1" applyFont="1" applyFill="1" applyBorder="1" applyAlignment="1" applyProtection="1">
      <alignment horizontal="center" vertical="top"/>
      <protection locked="0"/>
    </xf>
    <xf numFmtId="165" fontId="2" fillId="5" borderId="20" xfId="0" applyNumberFormat="1" applyFont="1" applyFill="1" applyBorder="1" applyAlignment="1" applyProtection="1">
      <alignment horizontal="left" vertical="top"/>
      <protection locked="0"/>
    </xf>
    <xf numFmtId="0" fontId="0" fillId="0" borderId="41" xfId="0" applyFont="1" applyFill="1" applyBorder="1" applyAlignment="1">
      <alignment horizontal="center"/>
    </xf>
    <xf numFmtId="0" fontId="0" fillId="0" borderId="0" xfId="0" applyBorder="1"/>
    <xf numFmtId="0" fontId="0" fillId="0" borderId="41" xfId="0" applyBorder="1"/>
    <xf numFmtId="0" fontId="7" fillId="0" borderId="0" xfId="0" applyNumberFormat="1" applyFont="1" applyFill="1" applyBorder="1" applyAlignment="1">
      <alignment vertical="center" wrapText="1" shrinkToFit="1"/>
    </xf>
    <xf numFmtId="49" fontId="7" fillId="0" borderId="0" xfId="0" applyNumberFormat="1" applyFont="1" applyFill="1" applyBorder="1" applyAlignment="1">
      <alignment horizontal="left" vertical="center" wrapText="1" shrinkToFit="1"/>
    </xf>
    <xf numFmtId="0" fontId="8" fillId="0" borderId="0" xfId="0" applyNumberFormat="1" applyFont="1" applyFill="1" applyBorder="1" applyAlignment="1">
      <alignment horizontal="center" vertical="center" wrapText="1" shrinkToFit="1"/>
    </xf>
    <xf numFmtId="49" fontId="8" fillId="0" borderId="0" xfId="0" applyNumberFormat="1" applyFont="1" applyFill="1" applyBorder="1" applyAlignment="1">
      <alignment horizontal="left" vertical="center" wrapText="1" shrinkToFit="1"/>
    </xf>
    <xf numFmtId="0" fontId="2" fillId="0" borderId="41" xfId="0" applyFont="1" applyFill="1" applyBorder="1" applyAlignment="1"/>
    <xf numFmtId="0" fontId="2" fillId="0" borderId="28" xfId="0" applyFont="1" applyFill="1" applyBorder="1" applyAlignment="1">
      <alignment vertical="top"/>
    </xf>
    <xf numFmtId="40" fontId="0" fillId="0" borderId="42" xfId="0" applyNumberFormat="1" applyFont="1" applyFill="1" applyBorder="1" applyAlignment="1" applyProtection="1">
      <alignment vertical="top"/>
      <protection locked="0"/>
    </xf>
    <xf numFmtId="40" fontId="0" fillId="0" borderId="43" xfId="0" applyNumberFormat="1" applyFont="1" applyFill="1" applyBorder="1" applyAlignment="1" applyProtection="1">
      <alignment vertical="top"/>
      <protection locked="0"/>
    </xf>
    <xf numFmtId="0" fontId="0" fillId="0" borderId="44" xfId="0" applyBorder="1"/>
    <xf numFmtId="165" fontId="0" fillId="0" borderId="34" xfId="0" applyNumberFormat="1" applyFont="1" applyBorder="1" applyAlignment="1" applyProtection="1">
      <alignment horizontal="left" vertical="top"/>
      <protection locked="0"/>
    </xf>
    <xf numFmtId="40" fontId="0" fillId="0" borderId="35" xfId="0" applyNumberFormat="1" applyFont="1" applyBorder="1" applyAlignment="1" applyProtection="1">
      <alignment vertical="top"/>
      <protection locked="0"/>
    </xf>
    <xf numFmtId="40" fontId="0" fillId="0" borderId="36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</cellXfs>
  <cellStyles count="11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4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164"/>
  <sheetViews>
    <sheetView tabSelected="1" zoomScaleNormal="100" workbookViewId="0">
      <selection activeCell="A12" sqref="A12"/>
    </sheetView>
  </sheetViews>
  <sheetFormatPr baseColWidth="10" defaultRowHeight="15" x14ac:dyDescent="0.25"/>
  <cols>
    <col min="1" max="2" width="11.42578125" style="1" customWidth="1"/>
    <col min="3" max="3" width="37.85546875" style="30" customWidth="1"/>
    <col min="4" max="4" width="13.7109375" style="1" bestFit="1" customWidth="1"/>
    <col min="5" max="7" width="15.7109375" style="1" customWidth="1"/>
    <col min="8" max="8" width="13.42578125" style="1" bestFit="1" customWidth="1"/>
    <col min="9" max="9" width="11.42578125" style="1"/>
    <col min="10" max="10" width="1.28515625" style="1" customWidth="1"/>
    <col min="11" max="16384" width="11.42578125" style="1"/>
  </cols>
  <sheetData>
    <row r="1" spans="1:10" ht="15.75" thickBot="1" x14ac:dyDescent="0.3">
      <c r="A1" s="57" t="s">
        <v>135</v>
      </c>
      <c r="B1" s="57"/>
      <c r="C1" s="57"/>
      <c r="D1" s="57"/>
      <c r="E1" s="57"/>
      <c r="F1" s="57"/>
      <c r="G1" s="57"/>
      <c r="H1" s="57"/>
      <c r="I1" s="57"/>
    </row>
    <row r="2" spans="1:10" ht="33" customHeight="1" thickBot="1" x14ac:dyDescent="0.3">
      <c r="A2" s="58" t="s">
        <v>0</v>
      </c>
      <c r="B2" s="61" t="s">
        <v>1</v>
      </c>
      <c r="C2" s="62"/>
      <c r="D2" s="65" t="s">
        <v>2</v>
      </c>
      <c r="E2" s="66"/>
      <c r="F2" s="67"/>
      <c r="G2" s="68" t="s">
        <v>136</v>
      </c>
      <c r="H2" s="71" t="s">
        <v>3</v>
      </c>
      <c r="I2" s="72"/>
      <c r="J2"/>
    </row>
    <row r="3" spans="1:10" ht="51.75" customHeight="1" thickBot="1" x14ac:dyDescent="0.3">
      <c r="A3" s="59"/>
      <c r="B3" s="63"/>
      <c r="C3" s="64"/>
      <c r="D3" s="73" t="s">
        <v>137</v>
      </c>
      <c r="E3" s="73" t="s">
        <v>138</v>
      </c>
      <c r="F3" s="75" t="s">
        <v>139</v>
      </c>
      <c r="G3" s="69"/>
      <c r="H3" s="77" t="s">
        <v>140</v>
      </c>
      <c r="I3" s="78"/>
      <c r="J3"/>
    </row>
    <row r="4" spans="1:10" s="9" customFormat="1" ht="24.75" customHeight="1" thickBot="1" x14ac:dyDescent="0.3">
      <c r="A4" s="60"/>
      <c r="B4" s="2" t="s">
        <v>4</v>
      </c>
      <c r="C4" s="3" t="s">
        <v>5</v>
      </c>
      <c r="D4" s="74"/>
      <c r="E4" s="74"/>
      <c r="F4" s="76"/>
      <c r="G4" s="70"/>
      <c r="H4" s="4" t="s">
        <v>6</v>
      </c>
      <c r="I4" s="5" t="s">
        <v>7</v>
      </c>
      <c r="J4" s="26"/>
    </row>
    <row r="5" spans="1:10" s="9" customFormat="1" x14ac:dyDescent="0.25">
      <c r="A5" s="31"/>
      <c r="B5" s="32"/>
      <c r="C5" s="33"/>
      <c r="D5" s="34"/>
      <c r="E5" s="34"/>
      <c r="F5" s="35"/>
      <c r="G5" s="36"/>
      <c r="H5" s="34"/>
      <c r="I5" s="37"/>
    </row>
    <row r="6" spans="1:10" s="9" customFormat="1" x14ac:dyDescent="0.25">
      <c r="A6" s="39"/>
      <c r="B6" s="40"/>
      <c r="C6" s="41"/>
      <c r="D6" s="10">
        <f>SUM(D8,D41,D79,D136,D141,D158,D161)</f>
        <v>674558677.31000006</v>
      </c>
      <c r="E6" s="10">
        <f>SUM(E8,E41,E79,E136,E141,E158,E161)</f>
        <v>336753374.24357575</v>
      </c>
      <c r="F6" s="10">
        <f>SUM(F8,F41,F79,F136,F141,F158,F161)</f>
        <v>1011312051.5535758</v>
      </c>
      <c r="G6" s="10">
        <f t="shared" ref="G6:H6" si="0">SUM(G8,G41,G79,G136,G141,G158,G161)</f>
        <v>1081135894.1303</v>
      </c>
      <c r="H6" s="10">
        <f t="shared" si="0"/>
        <v>69823842.576724231</v>
      </c>
      <c r="I6" s="27">
        <f t="shared" ref="I6:I8" si="1">(G6*100/F6)-100</f>
        <v>6.9042826563236304</v>
      </c>
    </row>
    <row r="7" spans="1:10" s="9" customFormat="1" x14ac:dyDescent="0.25">
      <c r="A7" s="42"/>
      <c r="B7" s="6"/>
      <c r="C7" s="7"/>
      <c r="D7" s="8"/>
      <c r="E7" s="8"/>
      <c r="F7" s="8"/>
      <c r="G7" s="8"/>
      <c r="H7" s="8"/>
      <c r="I7" s="28"/>
    </row>
    <row r="8" spans="1:10" s="9" customFormat="1" x14ac:dyDescent="0.25">
      <c r="A8" s="38" t="s">
        <v>141</v>
      </c>
      <c r="B8" s="43"/>
      <c r="C8" s="18"/>
      <c r="D8" s="12">
        <f>SUM(D9:D39)</f>
        <v>626718264.59000015</v>
      </c>
      <c r="E8" s="12">
        <f t="shared" ref="E8:H8" si="2">SUM(E9:E39)</f>
        <v>312468913.95357579</v>
      </c>
      <c r="F8" s="12">
        <f t="shared" si="2"/>
        <v>939187178.54357576</v>
      </c>
      <c r="G8" s="12">
        <f t="shared" si="2"/>
        <v>1000049898.6800002</v>
      </c>
      <c r="H8" s="12">
        <f t="shared" si="2"/>
        <v>60862720.136424243</v>
      </c>
      <c r="I8" s="28">
        <f t="shared" si="1"/>
        <v>6.4803610533531639</v>
      </c>
    </row>
    <row r="9" spans="1:10" s="9" customFormat="1" x14ac:dyDescent="0.25">
      <c r="A9" s="44"/>
      <c r="B9" s="13">
        <v>11101</v>
      </c>
      <c r="C9" s="14" t="s">
        <v>8</v>
      </c>
      <c r="D9" s="11">
        <v>76092160.790000007</v>
      </c>
      <c r="E9" s="11">
        <v>40850116.705999985</v>
      </c>
      <c r="F9" s="11">
        <f>SUM(D9:E9)</f>
        <v>116942277.49599999</v>
      </c>
      <c r="G9" s="11">
        <v>122648113.23</v>
      </c>
      <c r="H9" s="11">
        <f>G9-F9</f>
        <v>5705835.7340000123</v>
      </c>
      <c r="I9" s="28">
        <f>(G9*100/F9)-100</f>
        <v>4.8791898500481778</v>
      </c>
    </row>
    <row r="10" spans="1:10" s="9" customFormat="1" x14ac:dyDescent="0.25">
      <c r="A10" s="44"/>
      <c r="B10" s="13">
        <v>11301</v>
      </c>
      <c r="C10" s="14" t="s">
        <v>9</v>
      </c>
      <c r="D10" s="11">
        <v>191896444.88</v>
      </c>
      <c r="E10" s="11">
        <f>60461930.08+6428866.91</f>
        <v>66890796.989999995</v>
      </c>
      <c r="F10" s="11">
        <f t="shared" ref="F10:F74" si="3">SUM(D10:E10)</f>
        <v>258787241.87</v>
      </c>
      <c r="G10" s="11">
        <v>263801309.53</v>
      </c>
      <c r="H10" s="11">
        <f t="shared" ref="H10:H74" si="4">G10-F10</f>
        <v>5014067.6599999964</v>
      </c>
      <c r="I10" s="28">
        <f t="shared" ref="I10:I74" si="5">(G10*100/F10)-100</f>
        <v>1.9375250587193875</v>
      </c>
    </row>
    <row r="11" spans="1:10" s="9" customFormat="1" x14ac:dyDescent="0.25">
      <c r="A11" s="44"/>
      <c r="B11" s="15">
        <v>12201</v>
      </c>
      <c r="C11" s="16" t="s">
        <v>10</v>
      </c>
      <c r="D11" s="11">
        <v>3173121.94</v>
      </c>
      <c r="E11" s="11">
        <v>5303098.6666666679</v>
      </c>
      <c r="F11" s="11">
        <f t="shared" si="3"/>
        <v>8476220.6066666674</v>
      </c>
      <c r="G11" s="11">
        <v>3413057.12</v>
      </c>
      <c r="H11" s="11">
        <f t="shared" si="4"/>
        <v>-5063163.4866666673</v>
      </c>
      <c r="I11" s="28">
        <f t="shared" si="5"/>
        <v>-59.733738910528331</v>
      </c>
    </row>
    <row r="12" spans="1:10" s="9" customFormat="1" ht="30" x14ac:dyDescent="0.25">
      <c r="A12" s="44"/>
      <c r="B12" s="13">
        <v>12301</v>
      </c>
      <c r="C12" s="14" t="s">
        <v>11</v>
      </c>
      <c r="D12" s="11">
        <v>0</v>
      </c>
      <c r="E12" s="11">
        <v>0</v>
      </c>
      <c r="F12" s="11">
        <f t="shared" si="3"/>
        <v>0</v>
      </c>
      <c r="G12" s="11">
        <v>100000</v>
      </c>
      <c r="H12" s="11">
        <f t="shared" si="4"/>
        <v>100000</v>
      </c>
      <c r="I12" s="28"/>
    </row>
    <row r="13" spans="1:10" s="9" customFormat="1" ht="30" x14ac:dyDescent="0.25">
      <c r="A13" s="44"/>
      <c r="B13" s="13">
        <v>13101</v>
      </c>
      <c r="C13" s="14" t="s">
        <v>12</v>
      </c>
      <c r="D13" s="11">
        <v>2000121.09</v>
      </c>
      <c r="E13" s="11">
        <v>629874.76999999979</v>
      </c>
      <c r="F13" s="11">
        <f t="shared" si="3"/>
        <v>2629995.86</v>
      </c>
      <c r="G13" s="11">
        <v>3100768.88</v>
      </c>
      <c r="H13" s="11">
        <f t="shared" si="4"/>
        <v>470773.02</v>
      </c>
      <c r="I13" s="28">
        <f t="shared" si="5"/>
        <v>17.900143006308767</v>
      </c>
    </row>
    <row r="14" spans="1:10" s="9" customFormat="1" x14ac:dyDescent="0.25">
      <c r="A14" s="44"/>
      <c r="B14" s="13">
        <v>13102</v>
      </c>
      <c r="C14" s="14" t="s">
        <v>13</v>
      </c>
      <c r="D14" s="11">
        <v>6548687.6799999997</v>
      </c>
      <c r="E14" s="11">
        <v>2383812.3200000003</v>
      </c>
      <c r="F14" s="11">
        <f t="shared" si="3"/>
        <v>8932500</v>
      </c>
      <c r="G14" s="11">
        <v>3252168.16</v>
      </c>
      <c r="H14" s="11">
        <f t="shared" si="4"/>
        <v>-5680331.8399999999</v>
      </c>
      <c r="I14" s="28">
        <f t="shared" si="5"/>
        <v>-63.591736244052619</v>
      </c>
    </row>
    <row r="15" spans="1:10" s="9" customFormat="1" x14ac:dyDescent="0.25">
      <c r="A15" s="44"/>
      <c r="B15" s="13">
        <v>13202</v>
      </c>
      <c r="C15" s="14" t="s">
        <v>14</v>
      </c>
      <c r="D15" s="11">
        <v>14774507.16</v>
      </c>
      <c r="E15" s="11">
        <f>13445362.14+804540.28</f>
        <v>14249902.42</v>
      </c>
      <c r="F15" s="11">
        <f t="shared" si="3"/>
        <v>29024409.579999998</v>
      </c>
      <c r="G15" s="11">
        <v>31643691.23</v>
      </c>
      <c r="H15" s="11">
        <f t="shared" si="4"/>
        <v>2619281.6500000022</v>
      </c>
      <c r="I15" s="28">
        <f t="shared" si="5"/>
        <v>9.0244097568306216</v>
      </c>
    </row>
    <row r="16" spans="1:10" s="9" customFormat="1" x14ac:dyDescent="0.25">
      <c r="A16" s="44"/>
      <c r="B16" s="13">
        <v>13203</v>
      </c>
      <c r="C16" s="14" t="s">
        <v>15</v>
      </c>
      <c r="D16" s="11">
        <v>20642665.920000002</v>
      </c>
      <c r="E16" s="11">
        <f>64698895.12+2120362.05</f>
        <v>66819257.169999994</v>
      </c>
      <c r="F16" s="11">
        <f t="shared" si="3"/>
        <v>87461923.090000004</v>
      </c>
      <c r="G16" s="11">
        <v>92451577.530000001</v>
      </c>
      <c r="H16" s="11">
        <f t="shared" si="4"/>
        <v>4989654.4399999976</v>
      </c>
      <c r="I16" s="28">
        <f t="shared" si="5"/>
        <v>5.7049448076570997</v>
      </c>
    </row>
    <row r="17" spans="1:9" s="9" customFormat="1" x14ac:dyDescent="0.25">
      <c r="A17" s="44"/>
      <c r="B17" s="13">
        <v>13301</v>
      </c>
      <c r="C17" s="14" t="s">
        <v>16</v>
      </c>
      <c r="D17" s="11">
        <v>1185795.1599999999</v>
      </c>
      <c r="E17" s="11">
        <v>291485.3600000001</v>
      </c>
      <c r="F17" s="11">
        <f t="shared" si="3"/>
        <v>1477280.52</v>
      </c>
      <c r="G17" s="11">
        <v>1477280.52</v>
      </c>
      <c r="H17" s="11">
        <f t="shared" si="4"/>
        <v>0</v>
      </c>
      <c r="I17" s="28">
        <f t="shared" si="5"/>
        <v>0</v>
      </c>
    </row>
    <row r="18" spans="1:9" s="9" customFormat="1" x14ac:dyDescent="0.25">
      <c r="A18" s="44"/>
      <c r="B18" s="13">
        <v>13401</v>
      </c>
      <c r="C18" s="14" t="s">
        <v>17</v>
      </c>
      <c r="D18" s="11">
        <v>119287853.18000001</v>
      </c>
      <c r="E18" s="11">
        <v>44430422.49000001</v>
      </c>
      <c r="F18" s="11">
        <f t="shared" si="3"/>
        <v>163718275.67000002</v>
      </c>
      <c r="G18" s="11">
        <v>169074217.93000001</v>
      </c>
      <c r="H18" s="11">
        <f t="shared" si="4"/>
        <v>5355942.2599999905</v>
      </c>
      <c r="I18" s="28">
        <f t="shared" si="5"/>
        <v>3.2714382301434313</v>
      </c>
    </row>
    <row r="19" spans="1:9" s="9" customFormat="1" ht="30" x14ac:dyDescent="0.25">
      <c r="A19" s="44"/>
      <c r="B19" s="13">
        <v>14101</v>
      </c>
      <c r="C19" s="14" t="s">
        <v>18</v>
      </c>
      <c r="D19" s="11">
        <v>30490022.149999999</v>
      </c>
      <c r="E19" s="11">
        <f>8283728.5+1265901.72</f>
        <v>9549630.2200000007</v>
      </c>
      <c r="F19" s="11">
        <f t="shared" si="3"/>
        <v>40039652.369999997</v>
      </c>
      <c r="G19" s="11">
        <v>43401782.75</v>
      </c>
      <c r="H19" s="11">
        <f t="shared" si="4"/>
        <v>3362130.3800000027</v>
      </c>
      <c r="I19" s="28">
        <f t="shared" si="5"/>
        <v>8.3970019243201648</v>
      </c>
    </row>
    <row r="20" spans="1:9" s="9" customFormat="1" ht="30" x14ac:dyDescent="0.25">
      <c r="A20" s="44"/>
      <c r="B20" s="13">
        <v>14102</v>
      </c>
      <c r="C20" s="14" t="s">
        <v>19</v>
      </c>
      <c r="D20" s="11">
        <v>34335904.460000001</v>
      </c>
      <c r="E20" s="11">
        <f>8516426.2+1995377.58+4200000</f>
        <v>14711803.779999999</v>
      </c>
      <c r="F20" s="11">
        <f t="shared" si="3"/>
        <v>49047708.240000002</v>
      </c>
      <c r="G20" s="11">
        <v>49466022.370000005</v>
      </c>
      <c r="H20" s="11">
        <f t="shared" si="4"/>
        <v>418314.13000000268</v>
      </c>
      <c r="I20" s="28">
        <f t="shared" si="5"/>
        <v>0.85287191799687889</v>
      </c>
    </row>
    <row r="21" spans="1:9" s="9" customFormat="1" x14ac:dyDescent="0.25">
      <c r="A21" s="44"/>
      <c r="B21" s="13">
        <v>14401</v>
      </c>
      <c r="C21" s="14" t="s">
        <v>20</v>
      </c>
      <c r="D21" s="11">
        <v>641207.11</v>
      </c>
      <c r="E21" s="11">
        <v>0</v>
      </c>
      <c r="F21" s="11">
        <f t="shared" si="3"/>
        <v>641207.11</v>
      </c>
      <c r="G21" s="11">
        <v>1030000</v>
      </c>
      <c r="H21" s="11">
        <f t="shared" si="4"/>
        <v>388792.89</v>
      </c>
      <c r="I21" s="28">
        <f t="shared" si="5"/>
        <v>60.634525715100068</v>
      </c>
    </row>
    <row r="22" spans="1:9" s="9" customFormat="1" ht="30" x14ac:dyDescent="0.25">
      <c r="A22" s="44"/>
      <c r="B22" s="13">
        <v>14410</v>
      </c>
      <c r="C22" s="14" t="s">
        <v>21</v>
      </c>
      <c r="D22" s="11">
        <v>548238.06999999995</v>
      </c>
      <c r="E22" s="11">
        <v>0</v>
      </c>
      <c r="F22" s="11">
        <f t="shared" si="3"/>
        <v>548238.06999999995</v>
      </c>
      <c r="G22" s="11">
        <v>650000</v>
      </c>
      <c r="H22" s="11">
        <f t="shared" si="4"/>
        <v>101761.93000000005</v>
      </c>
      <c r="I22" s="28">
        <f t="shared" si="5"/>
        <v>18.561631445988425</v>
      </c>
    </row>
    <row r="23" spans="1:9" s="9" customFormat="1" ht="30" x14ac:dyDescent="0.25">
      <c r="A23" s="44"/>
      <c r="B23" s="13">
        <v>14411</v>
      </c>
      <c r="C23" s="14" t="s">
        <v>22</v>
      </c>
      <c r="D23" s="11">
        <v>912711.91</v>
      </c>
      <c r="E23" s="11">
        <v>0</v>
      </c>
      <c r="F23" s="11">
        <f t="shared" si="3"/>
        <v>912711.91</v>
      </c>
      <c r="G23" s="11">
        <v>0</v>
      </c>
      <c r="H23" s="11">
        <f t="shared" si="4"/>
        <v>-912711.91</v>
      </c>
      <c r="I23" s="28">
        <f t="shared" si="5"/>
        <v>-100</v>
      </c>
    </row>
    <row r="24" spans="1:9" s="9" customFormat="1" ht="30" x14ac:dyDescent="0.25">
      <c r="A24" s="44"/>
      <c r="B24" s="13">
        <v>14412</v>
      </c>
      <c r="C24" s="14" t="s">
        <v>23</v>
      </c>
      <c r="D24" s="17">
        <v>13471371.039999999</v>
      </c>
      <c r="E24" s="17">
        <v>1.9999999552965164E-2</v>
      </c>
      <c r="F24" s="17">
        <f t="shared" si="3"/>
        <v>13471371.059999999</v>
      </c>
      <c r="G24" s="17">
        <v>15000000</v>
      </c>
      <c r="H24" s="17">
        <f t="shared" si="4"/>
        <v>1528628.9400000013</v>
      </c>
      <c r="I24" s="28">
        <f t="shared" si="5"/>
        <v>11.347240998645617</v>
      </c>
    </row>
    <row r="25" spans="1:9" s="9" customFormat="1" hidden="1" x14ac:dyDescent="0.25">
      <c r="A25" s="44"/>
      <c r="B25" s="13">
        <v>15201</v>
      </c>
      <c r="C25" s="14" t="s">
        <v>24</v>
      </c>
      <c r="D25" s="11"/>
      <c r="E25" s="11">
        <v>0</v>
      </c>
      <c r="F25" s="11">
        <f t="shared" si="3"/>
        <v>0</v>
      </c>
      <c r="G25" s="11">
        <v>0</v>
      </c>
      <c r="H25" s="11">
        <f t="shared" si="4"/>
        <v>0</v>
      </c>
      <c r="I25" s="28" t="e">
        <f t="shared" si="5"/>
        <v>#DIV/0!</v>
      </c>
    </row>
    <row r="26" spans="1:9" s="9" customFormat="1" ht="30" x14ac:dyDescent="0.25">
      <c r="A26" s="44"/>
      <c r="B26" s="13">
        <v>15302</v>
      </c>
      <c r="C26" s="14" t="s">
        <v>25</v>
      </c>
      <c r="D26" s="11">
        <v>320825.96999999997</v>
      </c>
      <c r="E26" s="11">
        <f>92476.46+26105.12</f>
        <v>118581.58</v>
      </c>
      <c r="F26" s="11">
        <f t="shared" si="3"/>
        <v>439407.55</v>
      </c>
      <c r="G26" s="11">
        <v>482168.55</v>
      </c>
      <c r="H26" s="11">
        <f t="shared" si="4"/>
        <v>42761</v>
      </c>
      <c r="I26" s="28">
        <f t="shared" si="5"/>
        <v>9.7315123511191359</v>
      </c>
    </row>
    <row r="27" spans="1:9" s="9" customFormat="1" x14ac:dyDescent="0.25">
      <c r="A27" s="44"/>
      <c r="B27" s="13">
        <v>15401</v>
      </c>
      <c r="C27" s="14" t="s">
        <v>26</v>
      </c>
      <c r="D27" s="11">
        <v>21514868.899999999</v>
      </c>
      <c r="E27" s="11">
        <f>6398724.59+1399009.34</f>
        <v>7797733.9299999997</v>
      </c>
      <c r="F27" s="11">
        <f t="shared" si="3"/>
        <v>29312602.829999998</v>
      </c>
      <c r="G27" s="11">
        <v>30593130.329999998</v>
      </c>
      <c r="H27" s="11">
        <f t="shared" si="4"/>
        <v>1280527.5</v>
      </c>
      <c r="I27" s="28">
        <f t="shared" si="5"/>
        <v>4.3685219883968927</v>
      </c>
    </row>
    <row r="28" spans="1:9" s="9" customFormat="1" x14ac:dyDescent="0.25">
      <c r="A28" s="44"/>
      <c r="B28" s="13">
        <v>15402</v>
      </c>
      <c r="C28" s="14" t="s">
        <v>27</v>
      </c>
      <c r="D28" s="11">
        <v>11814544.74</v>
      </c>
      <c r="E28" s="11">
        <f>3570750.96+707073.9</f>
        <v>4277824.8600000003</v>
      </c>
      <c r="F28" s="11">
        <f t="shared" si="3"/>
        <v>16092369.600000001</v>
      </c>
      <c r="G28" s="11">
        <v>20799900.420000002</v>
      </c>
      <c r="H28" s="11">
        <f t="shared" si="4"/>
        <v>4707530.82</v>
      </c>
      <c r="I28" s="28">
        <f t="shared" si="5"/>
        <v>29.253186056576766</v>
      </c>
    </row>
    <row r="29" spans="1:9" s="9" customFormat="1" x14ac:dyDescent="0.25">
      <c r="A29" s="44"/>
      <c r="B29" s="13">
        <v>15403</v>
      </c>
      <c r="C29" s="14" t="s">
        <v>28</v>
      </c>
      <c r="D29" s="11">
        <v>44389614.609999999</v>
      </c>
      <c r="E29" s="11">
        <f>13149951.4+2963272.29</f>
        <v>16113223.690000001</v>
      </c>
      <c r="F29" s="11">
        <f t="shared" si="3"/>
        <v>60502838.299999997</v>
      </c>
      <c r="G29" s="11">
        <v>63071428.170000002</v>
      </c>
      <c r="H29" s="11">
        <f t="shared" si="4"/>
        <v>2568589.8700000048</v>
      </c>
      <c r="I29" s="28">
        <f t="shared" si="5"/>
        <v>4.2454039218189905</v>
      </c>
    </row>
    <row r="30" spans="1:9" s="9" customFormat="1" x14ac:dyDescent="0.25">
      <c r="A30" s="44"/>
      <c r="B30" s="13">
        <v>15404</v>
      </c>
      <c r="C30" s="14" t="s">
        <v>29</v>
      </c>
      <c r="D30" s="11">
        <v>6494580.25</v>
      </c>
      <c r="E30" s="11">
        <f>6320773.26090909+404346.04</f>
        <v>6725119.3009090899</v>
      </c>
      <c r="F30" s="11">
        <f t="shared" si="3"/>
        <v>13219699.550909091</v>
      </c>
      <c r="G30" s="11">
        <v>14735416.189999999</v>
      </c>
      <c r="H30" s="11">
        <f t="shared" si="4"/>
        <v>1515716.6390909087</v>
      </c>
      <c r="I30" s="28">
        <f t="shared" si="5"/>
        <v>11.465590675899108</v>
      </c>
    </row>
    <row r="31" spans="1:9" s="9" customFormat="1" x14ac:dyDescent="0.25">
      <c r="A31" s="44"/>
      <c r="B31" s="13">
        <v>15405</v>
      </c>
      <c r="C31" s="14" t="s">
        <v>30</v>
      </c>
      <c r="D31" s="11">
        <v>5842233.0899999999</v>
      </c>
      <c r="E31" s="11">
        <v>0</v>
      </c>
      <c r="F31" s="11">
        <f t="shared" si="3"/>
        <v>5842233.0899999999</v>
      </c>
      <c r="G31" s="11">
        <v>6260556.25</v>
      </c>
      <c r="H31" s="11">
        <f t="shared" si="4"/>
        <v>418323.16000000015</v>
      </c>
      <c r="I31" s="28">
        <f t="shared" si="5"/>
        <v>7.1603298525701291</v>
      </c>
    </row>
    <row r="32" spans="1:9" s="9" customFormat="1" x14ac:dyDescent="0.25">
      <c r="A32" s="44"/>
      <c r="B32" s="13">
        <v>15406</v>
      </c>
      <c r="C32" s="14" t="s">
        <v>31</v>
      </c>
      <c r="D32" s="11">
        <v>8302859.0800000001</v>
      </c>
      <c r="E32" s="11">
        <f>2377211.38+657634.19</f>
        <v>3034845.57</v>
      </c>
      <c r="F32" s="11">
        <f t="shared" si="3"/>
        <v>11337704.65</v>
      </c>
      <c r="G32" s="11">
        <v>12056262.32</v>
      </c>
      <c r="H32" s="11">
        <f t="shared" si="4"/>
        <v>718557.66999999993</v>
      </c>
      <c r="I32" s="28">
        <f t="shared" si="5"/>
        <v>6.3377702293558968</v>
      </c>
    </row>
    <row r="33" spans="1:9" s="9" customFormat="1" x14ac:dyDescent="0.25">
      <c r="A33" s="44"/>
      <c r="B33" s="13">
        <v>15412</v>
      </c>
      <c r="C33" s="14" t="s">
        <v>32</v>
      </c>
      <c r="D33" s="11">
        <v>1433422.06</v>
      </c>
      <c r="E33" s="11">
        <f>615769.37+2000000</f>
        <v>2615769.37</v>
      </c>
      <c r="F33" s="11">
        <f t="shared" si="3"/>
        <v>4049191.43</v>
      </c>
      <c r="G33" s="11">
        <v>3897376.2</v>
      </c>
      <c r="H33" s="11">
        <f t="shared" si="4"/>
        <v>-151815.22999999998</v>
      </c>
      <c r="I33" s="28">
        <f t="shared" si="5"/>
        <v>-3.7492727282592426</v>
      </c>
    </row>
    <row r="34" spans="1:9" s="9" customFormat="1" hidden="1" x14ac:dyDescent="0.25">
      <c r="A34" s="44"/>
      <c r="B34" s="13">
        <v>15501</v>
      </c>
      <c r="C34" s="14" t="s">
        <v>33</v>
      </c>
      <c r="D34" s="11"/>
      <c r="E34" s="11">
        <v>0</v>
      </c>
      <c r="F34" s="11">
        <f t="shared" si="3"/>
        <v>0</v>
      </c>
      <c r="G34" s="11">
        <v>0</v>
      </c>
      <c r="H34" s="11">
        <f t="shared" si="4"/>
        <v>0</v>
      </c>
      <c r="I34" s="28" t="e">
        <f t="shared" si="5"/>
        <v>#DIV/0!</v>
      </c>
    </row>
    <row r="35" spans="1:9" s="9" customFormat="1" x14ac:dyDescent="0.25">
      <c r="A35" s="44"/>
      <c r="B35" s="45">
        <v>15901</v>
      </c>
      <c r="C35" s="46" t="s">
        <v>142</v>
      </c>
      <c r="D35" s="11"/>
      <c r="E35" s="11">
        <v>1509200</v>
      </c>
      <c r="F35" s="11">
        <f t="shared" si="3"/>
        <v>1509200</v>
      </c>
      <c r="G35" s="11">
        <v>0</v>
      </c>
      <c r="H35" s="11">
        <f t="shared" si="4"/>
        <v>-1509200</v>
      </c>
      <c r="I35" s="28">
        <f t="shared" si="5"/>
        <v>-100</v>
      </c>
    </row>
    <row r="36" spans="1:9" s="9" customFormat="1" ht="30" x14ac:dyDescent="0.25">
      <c r="A36" s="44"/>
      <c r="B36" s="13">
        <v>15913</v>
      </c>
      <c r="C36" s="14" t="s">
        <v>34</v>
      </c>
      <c r="D36" s="11">
        <v>2118109.48</v>
      </c>
      <c r="E36" s="11">
        <v>1295049.1099999999</v>
      </c>
      <c r="F36" s="11">
        <f t="shared" si="3"/>
        <v>3413158.59</v>
      </c>
      <c r="G36" s="11">
        <v>5060000</v>
      </c>
      <c r="H36" s="11">
        <f t="shared" si="4"/>
        <v>1646841.4100000001</v>
      </c>
      <c r="I36" s="28">
        <f t="shared" si="5"/>
        <v>48.249777048888916</v>
      </c>
    </row>
    <row r="37" spans="1:9" s="9" customFormat="1" x14ac:dyDescent="0.25">
      <c r="A37" s="44"/>
      <c r="B37" s="13">
        <v>15914</v>
      </c>
      <c r="C37" s="14" t="s">
        <v>35</v>
      </c>
      <c r="D37" s="11">
        <v>258205.93</v>
      </c>
      <c r="E37" s="11">
        <v>118554.37</v>
      </c>
      <c r="F37" s="11">
        <f t="shared" si="3"/>
        <v>376760.3</v>
      </c>
      <c r="G37" s="11">
        <v>672000</v>
      </c>
      <c r="H37" s="11">
        <f t="shared" si="4"/>
        <v>295239.7</v>
      </c>
      <c r="I37" s="28">
        <f t="shared" si="5"/>
        <v>78.362741509654825</v>
      </c>
    </row>
    <row r="38" spans="1:9" s="9" customFormat="1" ht="30" x14ac:dyDescent="0.25">
      <c r="A38" s="44"/>
      <c r="B38" s="13">
        <v>16101</v>
      </c>
      <c r="C38" s="14" t="s">
        <v>143</v>
      </c>
      <c r="D38" s="11"/>
      <c r="E38" s="11">
        <v>0</v>
      </c>
      <c r="F38" s="11">
        <f t="shared" si="3"/>
        <v>0</v>
      </c>
      <c r="G38" s="11">
        <v>28154871</v>
      </c>
      <c r="H38" s="11">
        <f t="shared" si="4"/>
        <v>28154871</v>
      </c>
      <c r="I38" s="28"/>
    </row>
    <row r="39" spans="1:9" s="9" customFormat="1" x14ac:dyDescent="0.25">
      <c r="A39" s="44"/>
      <c r="B39" s="13">
        <v>17101</v>
      </c>
      <c r="C39" s="14" t="s">
        <v>36</v>
      </c>
      <c r="D39" s="11">
        <v>8228187.9400000004</v>
      </c>
      <c r="E39" s="11">
        <v>2752811.2599999988</v>
      </c>
      <c r="F39" s="11">
        <f t="shared" si="3"/>
        <v>10980999.199999999</v>
      </c>
      <c r="G39" s="11">
        <v>13756800</v>
      </c>
      <c r="H39" s="11">
        <f t="shared" si="4"/>
        <v>2775800.8000000007</v>
      </c>
      <c r="I39" s="28">
        <f t="shared" si="5"/>
        <v>25.278216940403752</v>
      </c>
    </row>
    <row r="40" spans="1:9" s="9" customFormat="1" x14ac:dyDescent="0.25">
      <c r="A40" s="44"/>
      <c r="B40" s="13"/>
      <c r="C40" s="14"/>
      <c r="D40" s="11"/>
      <c r="E40" s="11"/>
      <c r="F40" s="11"/>
      <c r="G40" s="11"/>
      <c r="H40" s="11"/>
      <c r="I40" s="28"/>
    </row>
    <row r="41" spans="1:9" s="9" customFormat="1" x14ac:dyDescent="0.25">
      <c r="A41" s="38" t="s">
        <v>144</v>
      </c>
      <c r="B41" s="43"/>
      <c r="C41" s="18"/>
      <c r="D41" s="12">
        <f t="shared" ref="D41:H41" si="6">SUM(D42:D77)</f>
        <v>11522723.649999999</v>
      </c>
      <c r="E41" s="12">
        <f t="shared" si="6"/>
        <v>5835425.8100000005</v>
      </c>
      <c r="F41" s="12">
        <f t="shared" si="6"/>
        <v>17358149.460000001</v>
      </c>
      <c r="G41" s="12">
        <f t="shared" si="6"/>
        <v>17878893.943799999</v>
      </c>
      <c r="H41" s="12">
        <f t="shared" si="6"/>
        <v>520744.48379999999</v>
      </c>
      <c r="I41" s="28">
        <f t="shared" si="5"/>
        <v>2.9999999999999858</v>
      </c>
    </row>
    <row r="42" spans="1:9" s="9" customFormat="1" x14ac:dyDescent="0.25">
      <c r="A42" s="44"/>
      <c r="B42" s="13">
        <v>21101</v>
      </c>
      <c r="C42" s="14" t="s">
        <v>37</v>
      </c>
      <c r="D42" s="11">
        <v>2627661.2200000002</v>
      </c>
      <c r="E42" s="11">
        <v>1531992.46</v>
      </c>
      <c r="F42" s="11">
        <f>SUM(D42:E42)</f>
        <v>4159653.68</v>
      </c>
      <c r="G42" s="11">
        <v>4284443.2904000003</v>
      </c>
      <c r="H42" s="11">
        <f t="shared" si="4"/>
        <v>124789.61040000012</v>
      </c>
      <c r="I42" s="28">
        <f t="shared" si="5"/>
        <v>3</v>
      </c>
    </row>
    <row r="43" spans="1:9" s="9" customFormat="1" x14ac:dyDescent="0.25">
      <c r="A43" s="44"/>
      <c r="B43" s="13">
        <v>21102</v>
      </c>
      <c r="C43" s="14" t="s">
        <v>38</v>
      </c>
      <c r="D43" s="11">
        <v>19924.46</v>
      </c>
      <c r="E43" s="11">
        <v>5124.0400000000009</v>
      </c>
      <c r="F43" s="11">
        <f t="shared" si="3"/>
        <v>25048.5</v>
      </c>
      <c r="G43" s="11">
        <v>25799.955000000002</v>
      </c>
      <c r="H43" s="11">
        <f t="shared" si="4"/>
        <v>751.45500000000175</v>
      </c>
      <c r="I43" s="28">
        <f t="shared" si="5"/>
        <v>3</v>
      </c>
    </row>
    <row r="44" spans="1:9" s="9" customFormat="1" x14ac:dyDescent="0.25">
      <c r="A44" s="44"/>
      <c r="B44" s="47">
        <v>21103</v>
      </c>
      <c r="C44" s="48" t="s">
        <v>145</v>
      </c>
      <c r="D44" s="11"/>
      <c r="E44" s="11"/>
      <c r="F44" s="11"/>
      <c r="G44" s="11"/>
      <c r="H44" s="11"/>
      <c r="I44" s="28"/>
    </row>
    <row r="45" spans="1:9" s="9" customFormat="1" ht="30" x14ac:dyDescent="0.25">
      <c r="A45" s="44"/>
      <c r="B45" s="13">
        <v>21201</v>
      </c>
      <c r="C45" s="14" t="s">
        <v>39</v>
      </c>
      <c r="D45" s="11">
        <v>80055.08</v>
      </c>
      <c r="E45" s="11">
        <v>103887.42</v>
      </c>
      <c r="F45" s="11">
        <f t="shared" si="3"/>
        <v>183942.5</v>
      </c>
      <c r="G45" s="11">
        <v>189460.77499999999</v>
      </c>
      <c r="H45" s="11">
        <f t="shared" si="4"/>
        <v>5518.2749999999942</v>
      </c>
      <c r="I45" s="28">
        <f t="shared" si="5"/>
        <v>3</v>
      </c>
    </row>
    <row r="46" spans="1:9" s="9" customFormat="1" ht="45" x14ac:dyDescent="0.25">
      <c r="A46" s="44"/>
      <c r="B46" s="13">
        <v>21401</v>
      </c>
      <c r="C46" s="14" t="s">
        <v>40</v>
      </c>
      <c r="D46" s="11">
        <v>1353442.91</v>
      </c>
      <c r="E46" s="11">
        <v>502134.85999999987</v>
      </c>
      <c r="F46" s="11">
        <f t="shared" si="3"/>
        <v>1855577.7699999998</v>
      </c>
      <c r="G46" s="11">
        <v>1911245.1030999997</v>
      </c>
      <c r="H46" s="11">
        <f t="shared" si="4"/>
        <v>55667.333099999931</v>
      </c>
      <c r="I46" s="28">
        <f t="shared" si="5"/>
        <v>3</v>
      </c>
    </row>
    <row r="47" spans="1:9" s="9" customFormat="1" x14ac:dyDescent="0.25">
      <c r="A47" s="44"/>
      <c r="B47" s="13">
        <v>21501</v>
      </c>
      <c r="C47" s="14" t="s">
        <v>41</v>
      </c>
      <c r="D47" s="11">
        <v>179727.23</v>
      </c>
      <c r="E47" s="11">
        <v>84012.76999999999</v>
      </c>
      <c r="F47" s="11">
        <f t="shared" si="3"/>
        <v>263740</v>
      </c>
      <c r="G47" s="11">
        <v>271652.2</v>
      </c>
      <c r="H47" s="11">
        <f t="shared" si="4"/>
        <v>7912.2000000000116</v>
      </c>
      <c r="I47" s="28">
        <f t="shared" si="5"/>
        <v>3</v>
      </c>
    </row>
    <row r="48" spans="1:9" s="9" customFormat="1" x14ac:dyDescent="0.25">
      <c r="A48" s="44"/>
      <c r="B48" s="13">
        <v>21601</v>
      </c>
      <c r="C48" s="14" t="s">
        <v>42</v>
      </c>
      <c r="D48" s="11">
        <v>627257.80000000005</v>
      </c>
      <c r="E48" s="11">
        <v>265242.19999999995</v>
      </c>
      <c r="F48" s="11">
        <f t="shared" si="3"/>
        <v>892500</v>
      </c>
      <c r="G48" s="11">
        <v>919275</v>
      </c>
      <c r="H48" s="11">
        <f t="shared" si="4"/>
        <v>26775</v>
      </c>
      <c r="I48" s="28">
        <f t="shared" si="5"/>
        <v>3</v>
      </c>
    </row>
    <row r="49" spans="1:9" s="9" customFormat="1" x14ac:dyDescent="0.25">
      <c r="A49" s="44"/>
      <c r="B49" s="13">
        <v>21801</v>
      </c>
      <c r="C49" s="14" t="s">
        <v>43</v>
      </c>
      <c r="D49" s="11">
        <v>17545</v>
      </c>
      <c r="E49" s="11">
        <v>1312.5</v>
      </c>
      <c r="F49" s="11">
        <f t="shared" si="3"/>
        <v>18857.5</v>
      </c>
      <c r="G49" s="11">
        <v>19423.224999999999</v>
      </c>
      <c r="H49" s="11">
        <f t="shared" si="4"/>
        <v>565.72499999999854</v>
      </c>
      <c r="I49" s="28">
        <f t="shared" si="5"/>
        <v>2.9999999999999858</v>
      </c>
    </row>
    <row r="50" spans="1:9" s="9" customFormat="1" x14ac:dyDescent="0.25">
      <c r="A50" s="44"/>
      <c r="B50" s="13">
        <v>22104</v>
      </c>
      <c r="C50" s="14" t="s">
        <v>44</v>
      </c>
      <c r="D50" s="11">
        <v>11625.46</v>
      </c>
      <c r="E50" s="11">
        <v>24254.54</v>
      </c>
      <c r="F50" s="11">
        <f t="shared" si="3"/>
        <v>35880</v>
      </c>
      <c r="G50" s="11">
        <v>36956.400000000001</v>
      </c>
      <c r="H50" s="11">
        <f t="shared" si="4"/>
        <v>1076.4000000000015</v>
      </c>
      <c r="I50" s="28">
        <f t="shared" si="5"/>
        <v>3</v>
      </c>
    </row>
    <row r="51" spans="1:9" s="9" customFormat="1" x14ac:dyDescent="0.25">
      <c r="A51" s="44"/>
      <c r="B51" s="13">
        <v>22105</v>
      </c>
      <c r="C51" s="14" t="s">
        <v>45</v>
      </c>
      <c r="D51" s="11">
        <v>170830.37</v>
      </c>
      <c r="E51" s="11">
        <v>77294.63</v>
      </c>
      <c r="F51" s="11">
        <f t="shared" si="3"/>
        <v>248125</v>
      </c>
      <c r="G51" s="11">
        <v>255568.75</v>
      </c>
      <c r="H51" s="11">
        <f t="shared" si="4"/>
        <v>7443.75</v>
      </c>
      <c r="I51" s="28">
        <f t="shared" si="5"/>
        <v>3</v>
      </c>
    </row>
    <row r="52" spans="1:9" s="9" customFormat="1" x14ac:dyDescent="0.25">
      <c r="A52" s="44"/>
      <c r="B52" s="13">
        <v>22106</v>
      </c>
      <c r="C52" s="14" t="s">
        <v>46</v>
      </c>
      <c r="D52" s="11">
        <v>24298.9</v>
      </c>
      <c r="E52" s="11">
        <v>12446.099999999999</v>
      </c>
      <c r="F52" s="11">
        <f t="shared" si="3"/>
        <v>36745</v>
      </c>
      <c r="G52" s="11">
        <v>37847.35</v>
      </c>
      <c r="H52" s="11">
        <f t="shared" si="4"/>
        <v>1102.3499999999985</v>
      </c>
      <c r="I52" s="28">
        <f t="shared" si="5"/>
        <v>3</v>
      </c>
    </row>
    <row r="53" spans="1:9" s="9" customFormat="1" ht="30" x14ac:dyDescent="0.25">
      <c r="A53" s="44"/>
      <c r="B53" s="19">
        <v>22301</v>
      </c>
      <c r="C53" s="20" t="s">
        <v>47</v>
      </c>
      <c r="D53" s="11">
        <v>2847.8</v>
      </c>
      <c r="E53" s="11">
        <v>2114.6999999999998</v>
      </c>
      <c r="F53" s="11">
        <f t="shared" si="3"/>
        <v>4962.5</v>
      </c>
      <c r="G53" s="11">
        <v>5111.375</v>
      </c>
      <c r="H53" s="11">
        <f t="shared" si="4"/>
        <v>148.875</v>
      </c>
      <c r="I53" s="28">
        <f t="shared" si="5"/>
        <v>3</v>
      </c>
    </row>
    <row r="54" spans="1:9" s="9" customFormat="1" hidden="1" x14ac:dyDescent="0.25">
      <c r="A54" s="44"/>
      <c r="B54" s="13">
        <v>24201</v>
      </c>
      <c r="C54" s="14" t="s">
        <v>48</v>
      </c>
      <c r="D54" s="11"/>
      <c r="E54" s="11">
        <v>0</v>
      </c>
      <c r="F54" s="11">
        <f t="shared" si="3"/>
        <v>0</v>
      </c>
      <c r="G54" s="11">
        <v>0</v>
      </c>
      <c r="H54" s="11">
        <f t="shared" si="4"/>
        <v>0</v>
      </c>
      <c r="I54" s="28" t="e">
        <f t="shared" si="5"/>
        <v>#DIV/0!</v>
      </c>
    </row>
    <row r="55" spans="1:9" s="9" customFormat="1" hidden="1" x14ac:dyDescent="0.25">
      <c r="A55" s="44"/>
      <c r="B55" s="13">
        <v>24301</v>
      </c>
      <c r="C55" s="14" t="s">
        <v>49</v>
      </c>
      <c r="D55" s="11"/>
      <c r="E55" s="11">
        <v>0</v>
      </c>
      <c r="F55" s="11">
        <f t="shared" si="3"/>
        <v>0</v>
      </c>
      <c r="G55" s="11">
        <v>0</v>
      </c>
      <c r="H55" s="11">
        <f t="shared" si="4"/>
        <v>0</v>
      </c>
      <c r="I55" s="28" t="e">
        <f t="shared" si="5"/>
        <v>#DIV/0!</v>
      </c>
    </row>
    <row r="56" spans="1:9" s="9" customFormat="1" hidden="1" x14ac:dyDescent="0.25">
      <c r="A56" s="44"/>
      <c r="B56" s="13">
        <v>24401</v>
      </c>
      <c r="C56" s="14" t="s">
        <v>50</v>
      </c>
      <c r="D56" s="11"/>
      <c r="E56" s="11">
        <v>0</v>
      </c>
      <c r="F56" s="11">
        <f t="shared" si="3"/>
        <v>0</v>
      </c>
      <c r="G56" s="11">
        <v>0</v>
      </c>
      <c r="H56" s="11">
        <f t="shared" si="4"/>
        <v>0</v>
      </c>
      <c r="I56" s="28" t="e">
        <f t="shared" si="5"/>
        <v>#DIV/0!</v>
      </c>
    </row>
    <row r="57" spans="1:9" s="9" customFormat="1" hidden="1" x14ac:dyDescent="0.25">
      <c r="A57" s="44"/>
      <c r="B57" s="13">
        <v>24501</v>
      </c>
      <c r="C57" s="14" t="s">
        <v>51</v>
      </c>
      <c r="D57" s="11"/>
      <c r="E57" s="11">
        <v>0</v>
      </c>
      <c r="F57" s="11">
        <f t="shared" si="3"/>
        <v>0</v>
      </c>
      <c r="G57" s="11">
        <v>0</v>
      </c>
      <c r="H57" s="11">
        <f t="shared" si="4"/>
        <v>0</v>
      </c>
      <c r="I57" s="28" t="e">
        <f t="shared" si="5"/>
        <v>#DIV/0!</v>
      </c>
    </row>
    <row r="58" spans="1:9" s="9" customFormat="1" x14ac:dyDescent="0.25">
      <c r="A58" s="44"/>
      <c r="B58" s="13">
        <v>24601</v>
      </c>
      <c r="C58" s="14" t="s">
        <v>52</v>
      </c>
      <c r="D58" s="11">
        <v>162587.35999999999</v>
      </c>
      <c r="E58" s="11">
        <v>258192.64000000001</v>
      </c>
      <c r="F58" s="11">
        <f t="shared" si="3"/>
        <v>420780</v>
      </c>
      <c r="G58" s="11">
        <v>433403.4</v>
      </c>
      <c r="H58" s="11">
        <f t="shared" si="4"/>
        <v>12623.400000000023</v>
      </c>
      <c r="I58" s="28">
        <f t="shared" si="5"/>
        <v>3</v>
      </c>
    </row>
    <row r="59" spans="1:9" s="9" customFormat="1" x14ac:dyDescent="0.25">
      <c r="A59" s="44"/>
      <c r="B59" s="13">
        <v>24701</v>
      </c>
      <c r="C59" s="14" t="s">
        <v>53</v>
      </c>
      <c r="D59" s="11">
        <v>4959.66</v>
      </c>
      <c r="E59" s="11">
        <v>9927.84</v>
      </c>
      <c r="F59" s="11">
        <f t="shared" si="3"/>
        <v>14887.5</v>
      </c>
      <c r="G59" s="11">
        <v>15334.125</v>
      </c>
      <c r="H59" s="11">
        <f t="shared" si="4"/>
        <v>446.625</v>
      </c>
      <c r="I59" s="28">
        <f t="shared" si="5"/>
        <v>3</v>
      </c>
    </row>
    <row r="60" spans="1:9" s="9" customFormat="1" x14ac:dyDescent="0.25">
      <c r="A60" s="44"/>
      <c r="B60" s="13">
        <v>24801</v>
      </c>
      <c r="C60" s="14" t="s">
        <v>54</v>
      </c>
      <c r="D60" s="11">
        <v>9212.7199999999993</v>
      </c>
      <c r="E60" s="11">
        <v>15599.78</v>
      </c>
      <c r="F60" s="11">
        <f t="shared" si="3"/>
        <v>24812.5</v>
      </c>
      <c r="G60" s="11">
        <v>25556.875</v>
      </c>
      <c r="H60" s="11">
        <f t="shared" si="4"/>
        <v>744.375</v>
      </c>
      <c r="I60" s="28">
        <f t="shared" si="5"/>
        <v>3</v>
      </c>
    </row>
    <row r="61" spans="1:9" s="9" customFormat="1" ht="30" x14ac:dyDescent="0.25">
      <c r="A61" s="44"/>
      <c r="B61" s="13">
        <v>24901</v>
      </c>
      <c r="C61" s="14" t="s">
        <v>55</v>
      </c>
      <c r="D61" s="11">
        <v>129978.06</v>
      </c>
      <c r="E61" s="11">
        <v>247097.97000000003</v>
      </c>
      <c r="F61" s="11">
        <f t="shared" si="3"/>
        <v>377076.03</v>
      </c>
      <c r="G61" s="11">
        <v>388388.31090000004</v>
      </c>
      <c r="H61" s="11">
        <f t="shared" si="4"/>
        <v>11312.280900000012</v>
      </c>
      <c r="I61" s="28">
        <f t="shared" si="5"/>
        <v>3</v>
      </c>
    </row>
    <row r="62" spans="1:9" s="9" customFormat="1" x14ac:dyDescent="0.25">
      <c r="A62" s="44"/>
      <c r="B62" s="13">
        <v>25301</v>
      </c>
      <c r="C62" s="14" t="s">
        <v>56</v>
      </c>
      <c r="D62" s="11">
        <v>46613.440000000002</v>
      </c>
      <c r="E62" s="11">
        <v>52561.56</v>
      </c>
      <c r="F62" s="11">
        <f t="shared" si="3"/>
        <v>99175</v>
      </c>
      <c r="G62" s="11">
        <v>102150.25</v>
      </c>
      <c r="H62" s="11">
        <f t="shared" si="4"/>
        <v>2975.25</v>
      </c>
      <c r="I62" s="28">
        <f t="shared" si="5"/>
        <v>3</v>
      </c>
    </row>
    <row r="63" spans="1:9" s="9" customFormat="1" ht="30" x14ac:dyDescent="0.25">
      <c r="A63" s="44"/>
      <c r="B63" s="13">
        <v>25401</v>
      </c>
      <c r="C63" s="14" t="s">
        <v>57</v>
      </c>
      <c r="D63" s="11">
        <v>48384.55</v>
      </c>
      <c r="E63" s="11">
        <v>60940.45</v>
      </c>
      <c r="F63" s="11">
        <f t="shared" si="3"/>
        <v>109325</v>
      </c>
      <c r="G63" s="11">
        <v>112604.75</v>
      </c>
      <c r="H63" s="11">
        <f t="shared" si="4"/>
        <v>3279.75</v>
      </c>
      <c r="I63" s="28">
        <f t="shared" si="5"/>
        <v>3</v>
      </c>
    </row>
    <row r="64" spans="1:9" s="9" customFormat="1" ht="30" x14ac:dyDescent="0.25">
      <c r="A64" s="44"/>
      <c r="B64" s="13">
        <v>25501</v>
      </c>
      <c r="C64" s="14" t="s">
        <v>58</v>
      </c>
      <c r="D64" s="11">
        <v>5926.72</v>
      </c>
      <c r="E64" s="11">
        <v>13998.279999999999</v>
      </c>
      <c r="F64" s="11">
        <f t="shared" si="3"/>
        <v>19925</v>
      </c>
      <c r="G64" s="11">
        <v>20522.75</v>
      </c>
      <c r="H64" s="11">
        <f t="shared" si="4"/>
        <v>597.75</v>
      </c>
      <c r="I64" s="28">
        <f t="shared" si="5"/>
        <v>3</v>
      </c>
    </row>
    <row r="65" spans="1:9" s="9" customFormat="1" x14ac:dyDescent="0.25">
      <c r="A65" s="44"/>
      <c r="B65" s="13">
        <v>26101</v>
      </c>
      <c r="C65" s="14" t="s">
        <v>59</v>
      </c>
      <c r="D65" s="11">
        <v>4889225.1399999997</v>
      </c>
      <c r="E65" s="11">
        <v>1868634.8600000003</v>
      </c>
      <c r="F65" s="11">
        <f t="shared" si="3"/>
        <v>6757860</v>
      </c>
      <c r="G65" s="11">
        <v>6960595.7999999998</v>
      </c>
      <c r="H65" s="11">
        <f t="shared" si="4"/>
        <v>202735.79999999981</v>
      </c>
      <c r="I65" s="28">
        <f t="shared" si="5"/>
        <v>3</v>
      </c>
    </row>
    <row r="66" spans="1:9" s="9" customFormat="1" x14ac:dyDescent="0.25">
      <c r="A66" s="44"/>
      <c r="B66" s="13">
        <v>26102</v>
      </c>
      <c r="C66" s="14" t="s">
        <v>60</v>
      </c>
      <c r="D66" s="11">
        <v>9867.98</v>
      </c>
      <c r="E66" s="11">
        <v>10057.02</v>
      </c>
      <c r="F66" s="11">
        <f t="shared" si="3"/>
        <v>19925</v>
      </c>
      <c r="G66" s="11">
        <v>20522.75</v>
      </c>
      <c r="H66" s="11">
        <f t="shared" si="4"/>
        <v>597.75</v>
      </c>
      <c r="I66" s="28">
        <f t="shared" si="5"/>
        <v>3</v>
      </c>
    </row>
    <row r="67" spans="1:9" s="9" customFormat="1" x14ac:dyDescent="0.25">
      <c r="A67" s="44"/>
      <c r="B67" s="13">
        <v>27101</v>
      </c>
      <c r="C67" s="14" t="s">
        <v>61</v>
      </c>
      <c r="D67" s="11">
        <v>219556.68</v>
      </c>
      <c r="E67" s="11">
        <v>7855.5199999999895</v>
      </c>
      <c r="F67" s="11">
        <f t="shared" si="3"/>
        <v>227412.19999999998</v>
      </c>
      <c r="G67" s="11">
        <v>234234.56599999999</v>
      </c>
      <c r="H67" s="11">
        <f t="shared" si="4"/>
        <v>6822.3660000000091</v>
      </c>
      <c r="I67" s="28">
        <f t="shared" si="5"/>
        <v>3</v>
      </c>
    </row>
    <row r="68" spans="1:9" s="9" customFormat="1" ht="30" x14ac:dyDescent="0.25">
      <c r="A68" s="44"/>
      <c r="B68" s="13">
        <v>27102</v>
      </c>
      <c r="C68" s="20" t="s">
        <v>62</v>
      </c>
      <c r="D68" s="11">
        <v>24128</v>
      </c>
      <c r="E68" s="11">
        <v>5497</v>
      </c>
      <c r="F68" s="11">
        <f t="shared" si="3"/>
        <v>29625</v>
      </c>
      <c r="G68" s="11">
        <v>30513.75</v>
      </c>
      <c r="H68" s="11">
        <f t="shared" si="4"/>
        <v>888.75</v>
      </c>
      <c r="I68" s="28">
        <f t="shared" si="5"/>
        <v>3</v>
      </c>
    </row>
    <row r="69" spans="1:9" s="9" customFormat="1" hidden="1" x14ac:dyDescent="0.25">
      <c r="A69" s="44"/>
      <c r="B69" s="13">
        <v>27301</v>
      </c>
      <c r="C69" s="14" t="s">
        <v>63</v>
      </c>
      <c r="D69" s="11"/>
      <c r="E69" s="11">
        <v>0</v>
      </c>
      <c r="F69" s="11">
        <f t="shared" si="3"/>
        <v>0</v>
      </c>
      <c r="G69" s="11">
        <v>0</v>
      </c>
      <c r="H69" s="11">
        <f t="shared" si="4"/>
        <v>0</v>
      </c>
      <c r="I69" s="28" t="e">
        <f t="shared" si="5"/>
        <v>#DIV/0!</v>
      </c>
    </row>
    <row r="70" spans="1:9" s="9" customFormat="1" x14ac:dyDescent="0.25">
      <c r="A70" s="44"/>
      <c r="B70" s="13">
        <v>29101</v>
      </c>
      <c r="C70" s="14" t="s">
        <v>64</v>
      </c>
      <c r="D70" s="11">
        <v>6855.12</v>
      </c>
      <c r="E70" s="11">
        <v>20934.88</v>
      </c>
      <c r="F70" s="11">
        <f t="shared" si="3"/>
        <v>27790</v>
      </c>
      <c r="G70" s="11">
        <v>28623.7</v>
      </c>
      <c r="H70" s="11">
        <f t="shared" si="4"/>
        <v>833.70000000000073</v>
      </c>
      <c r="I70" s="28">
        <f t="shared" si="5"/>
        <v>3</v>
      </c>
    </row>
    <row r="71" spans="1:9" s="9" customFormat="1" ht="30" x14ac:dyDescent="0.25">
      <c r="A71" s="44"/>
      <c r="B71" s="13">
        <v>29201</v>
      </c>
      <c r="C71" s="14" t="s">
        <v>65</v>
      </c>
      <c r="D71" s="11">
        <v>49859.18</v>
      </c>
      <c r="E71" s="11">
        <v>44428.32</v>
      </c>
      <c r="F71" s="11">
        <f t="shared" si="3"/>
        <v>94287.5</v>
      </c>
      <c r="G71" s="11">
        <v>97116.125</v>
      </c>
      <c r="H71" s="11">
        <f t="shared" si="4"/>
        <v>2828.625</v>
      </c>
      <c r="I71" s="28">
        <f t="shared" si="5"/>
        <v>3</v>
      </c>
    </row>
    <row r="72" spans="1:9" s="9" customFormat="1" ht="30" x14ac:dyDescent="0.25">
      <c r="A72" s="44"/>
      <c r="B72" s="13">
        <v>29301</v>
      </c>
      <c r="C72" s="14" t="s">
        <v>66</v>
      </c>
      <c r="D72" s="11">
        <v>2082.63</v>
      </c>
      <c r="E72" s="11">
        <v>7842.37</v>
      </c>
      <c r="F72" s="11">
        <f t="shared" si="3"/>
        <v>9925</v>
      </c>
      <c r="G72" s="11">
        <v>10222.75</v>
      </c>
      <c r="H72" s="11">
        <f t="shared" si="4"/>
        <v>297.75</v>
      </c>
      <c r="I72" s="28">
        <f t="shared" si="5"/>
        <v>3</v>
      </c>
    </row>
    <row r="73" spans="1:9" s="9" customFormat="1" ht="30" x14ac:dyDescent="0.25">
      <c r="A73" s="44"/>
      <c r="B73" s="13">
        <v>29302</v>
      </c>
      <c r="C73" s="14" t="s">
        <v>67</v>
      </c>
      <c r="D73" s="11">
        <v>3669.08</v>
      </c>
      <c r="E73" s="11">
        <v>45955.92</v>
      </c>
      <c r="F73" s="11">
        <f t="shared" si="3"/>
        <v>49625</v>
      </c>
      <c r="G73" s="11">
        <v>51113.75</v>
      </c>
      <c r="H73" s="11">
        <f t="shared" si="4"/>
        <v>1488.75</v>
      </c>
      <c r="I73" s="28">
        <f t="shared" si="5"/>
        <v>3</v>
      </c>
    </row>
    <row r="74" spans="1:9" s="9" customFormat="1" ht="45" x14ac:dyDescent="0.25">
      <c r="A74" s="44"/>
      <c r="B74" s="13">
        <v>29401</v>
      </c>
      <c r="C74" s="14" t="s">
        <v>68</v>
      </c>
      <c r="D74" s="11">
        <v>370016.26</v>
      </c>
      <c r="E74" s="11">
        <v>426608.74</v>
      </c>
      <c r="F74" s="11">
        <f t="shared" si="3"/>
        <v>796625</v>
      </c>
      <c r="G74" s="11">
        <v>820523.75</v>
      </c>
      <c r="H74" s="11">
        <f t="shared" si="4"/>
        <v>23898.75</v>
      </c>
      <c r="I74" s="28">
        <f t="shared" si="5"/>
        <v>3</v>
      </c>
    </row>
    <row r="75" spans="1:9" s="9" customFormat="1" ht="30" x14ac:dyDescent="0.25">
      <c r="A75" s="44"/>
      <c r="B75" s="13">
        <v>29601</v>
      </c>
      <c r="C75" s="14" t="s">
        <v>69</v>
      </c>
      <c r="D75" s="11">
        <v>102417.7</v>
      </c>
      <c r="E75" s="11">
        <v>51794.8</v>
      </c>
      <c r="F75" s="11">
        <f t="shared" ref="F75:F142" si="7">SUM(D75:E75)</f>
        <v>154212.5</v>
      </c>
      <c r="G75" s="11">
        <v>158838.875</v>
      </c>
      <c r="H75" s="11">
        <f t="shared" ref="H75:H142" si="8">G75-F75</f>
        <v>4626.375</v>
      </c>
      <c r="I75" s="28">
        <f t="shared" ref="I75:I142" si="9">(G75*100/F75)-100</f>
        <v>3</v>
      </c>
    </row>
    <row r="76" spans="1:9" s="9" customFormat="1" ht="45" x14ac:dyDescent="0.25">
      <c r="A76" s="44"/>
      <c r="B76" s="13">
        <v>29804</v>
      </c>
      <c r="C76" s="14" t="s">
        <v>70</v>
      </c>
      <c r="D76" s="11">
        <v>112381.14</v>
      </c>
      <c r="E76" s="11">
        <v>35743.86</v>
      </c>
      <c r="F76" s="11">
        <f t="shared" si="7"/>
        <v>148125</v>
      </c>
      <c r="G76" s="11">
        <v>152568.75</v>
      </c>
      <c r="H76" s="11">
        <f t="shared" si="8"/>
        <v>4443.75</v>
      </c>
      <c r="I76" s="28">
        <f t="shared" si="9"/>
        <v>3</v>
      </c>
    </row>
    <row r="77" spans="1:9" s="9" customFormat="1" ht="45" x14ac:dyDescent="0.25">
      <c r="A77" s="44"/>
      <c r="B77" s="13">
        <v>29805</v>
      </c>
      <c r="C77" s="14" t="s">
        <v>71</v>
      </c>
      <c r="D77" s="11">
        <v>209786</v>
      </c>
      <c r="E77" s="11">
        <v>41937.78</v>
      </c>
      <c r="F77" s="11">
        <f t="shared" si="7"/>
        <v>251723.78</v>
      </c>
      <c r="G77" s="11">
        <v>259275.49340000001</v>
      </c>
      <c r="H77" s="11">
        <f t="shared" si="8"/>
        <v>7551.7134000000078</v>
      </c>
      <c r="I77" s="28">
        <f t="shared" si="9"/>
        <v>3</v>
      </c>
    </row>
    <row r="78" spans="1:9" s="9" customFormat="1" x14ac:dyDescent="0.25">
      <c r="A78" s="44"/>
      <c r="B78" s="13"/>
      <c r="C78" s="14"/>
      <c r="D78" s="11"/>
      <c r="E78" s="11"/>
      <c r="F78" s="11"/>
      <c r="G78" s="11"/>
      <c r="H78" s="11"/>
      <c r="I78" s="28"/>
    </row>
    <row r="79" spans="1:9" s="9" customFormat="1" x14ac:dyDescent="0.25">
      <c r="A79" s="38" t="s">
        <v>146</v>
      </c>
      <c r="B79" s="43"/>
      <c r="C79" s="18"/>
      <c r="D79" s="12">
        <f t="shared" ref="D79:H79" si="10">SUM(D80:D134)</f>
        <v>30650125.160000004</v>
      </c>
      <c r="E79" s="12">
        <f t="shared" si="10"/>
        <v>18228275.639999997</v>
      </c>
      <c r="F79" s="12">
        <f t="shared" si="10"/>
        <v>48878400.799999997</v>
      </c>
      <c r="G79" s="12">
        <f t="shared" si="10"/>
        <v>57292479.074000001</v>
      </c>
      <c r="H79" s="12">
        <f t="shared" si="10"/>
        <v>8414078.2740000002</v>
      </c>
      <c r="I79" s="28">
        <f t="shared" si="9"/>
        <v>17.214307621128228</v>
      </c>
    </row>
    <row r="80" spans="1:9" s="9" customFormat="1" x14ac:dyDescent="0.25">
      <c r="A80" s="44"/>
      <c r="B80" s="13">
        <v>31101</v>
      </c>
      <c r="C80" s="14" t="s">
        <v>72</v>
      </c>
      <c r="D80" s="11">
        <v>7540190.71</v>
      </c>
      <c r="E80" s="11">
        <v>6558058.1100000003</v>
      </c>
      <c r="F80" s="11">
        <f t="shared" si="7"/>
        <v>14098248.82</v>
      </c>
      <c r="G80" s="11">
        <v>20701685.284600001</v>
      </c>
      <c r="H80" s="11">
        <f t="shared" si="8"/>
        <v>6603436.4646000005</v>
      </c>
      <c r="I80" s="28">
        <f t="shared" si="9"/>
        <v>46.838699961319037</v>
      </c>
    </row>
    <row r="81" spans="1:9" s="9" customFormat="1" x14ac:dyDescent="0.25">
      <c r="A81" s="44"/>
      <c r="B81" s="13">
        <v>31301</v>
      </c>
      <c r="C81" s="14" t="s">
        <v>73</v>
      </c>
      <c r="D81" s="11">
        <v>969569.12</v>
      </c>
      <c r="E81" s="11">
        <v>884645.88</v>
      </c>
      <c r="F81" s="11">
        <f t="shared" si="7"/>
        <v>1854215</v>
      </c>
      <c r="G81" s="11">
        <v>2573056.4500000002</v>
      </c>
      <c r="H81" s="11">
        <f t="shared" si="8"/>
        <v>718841.45000000019</v>
      </c>
      <c r="I81" s="28">
        <f t="shared" si="9"/>
        <v>38.767966497951988</v>
      </c>
    </row>
    <row r="82" spans="1:9" s="9" customFormat="1" x14ac:dyDescent="0.25">
      <c r="A82" s="44"/>
      <c r="B82" s="13">
        <v>31401</v>
      </c>
      <c r="C82" s="14" t="s">
        <v>74</v>
      </c>
      <c r="D82" s="11">
        <v>679510.66</v>
      </c>
      <c r="E82" s="11">
        <v>328921.58999999997</v>
      </c>
      <c r="F82" s="11">
        <f t="shared" si="7"/>
        <v>1008432.25</v>
      </c>
      <c r="G82" s="11">
        <v>1142707.4675</v>
      </c>
      <c r="H82" s="11">
        <f t="shared" si="8"/>
        <v>134275.21750000003</v>
      </c>
      <c r="I82" s="28">
        <f t="shared" si="9"/>
        <v>13.315244281408098</v>
      </c>
    </row>
    <row r="83" spans="1:9" s="9" customFormat="1" x14ac:dyDescent="0.25">
      <c r="A83" s="44"/>
      <c r="B83" s="13">
        <v>31501</v>
      </c>
      <c r="C83" s="14" t="s">
        <v>75</v>
      </c>
      <c r="D83" s="11">
        <v>363238.22</v>
      </c>
      <c r="E83" s="11">
        <v>182636.78000000003</v>
      </c>
      <c r="F83" s="11">
        <f t="shared" si="7"/>
        <v>545875</v>
      </c>
      <c r="G83" s="11">
        <v>562251.25</v>
      </c>
      <c r="H83" s="11">
        <f t="shared" si="8"/>
        <v>16376.25</v>
      </c>
      <c r="I83" s="28">
        <f t="shared" si="9"/>
        <v>3</v>
      </c>
    </row>
    <row r="84" spans="1:9" s="9" customFormat="1" ht="30" hidden="1" x14ac:dyDescent="0.25">
      <c r="A84" s="44"/>
      <c r="B84" s="13">
        <v>31601</v>
      </c>
      <c r="C84" s="14" t="s">
        <v>76</v>
      </c>
      <c r="D84" s="11"/>
      <c r="E84" s="11">
        <v>0</v>
      </c>
      <c r="F84" s="11">
        <f t="shared" si="7"/>
        <v>0</v>
      </c>
      <c r="G84" s="11">
        <v>0</v>
      </c>
      <c r="H84" s="11">
        <f t="shared" si="8"/>
        <v>0</v>
      </c>
      <c r="I84" s="28" t="e">
        <f t="shared" si="9"/>
        <v>#DIV/0!</v>
      </c>
    </row>
    <row r="85" spans="1:9" s="9" customFormat="1" ht="30" x14ac:dyDescent="0.25">
      <c r="A85" s="44"/>
      <c r="B85" s="13">
        <v>31701</v>
      </c>
      <c r="C85" s="14" t="s">
        <v>77</v>
      </c>
      <c r="D85" s="11">
        <v>1655375.92</v>
      </c>
      <c r="E85" s="11">
        <v>827684.52</v>
      </c>
      <c r="F85" s="11">
        <f t="shared" si="7"/>
        <v>2483060.44</v>
      </c>
      <c r="G85" s="11">
        <v>2557552.2532000002</v>
      </c>
      <c r="H85" s="11">
        <f t="shared" si="8"/>
        <v>74491.813200000208</v>
      </c>
      <c r="I85" s="28">
        <f t="shared" si="9"/>
        <v>3.0000000000000142</v>
      </c>
    </row>
    <row r="86" spans="1:9" s="9" customFormat="1" x14ac:dyDescent="0.25">
      <c r="A86" s="44"/>
      <c r="B86" s="13">
        <v>31801</v>
      </c>
      <c r="C86" s="14" t="s">
        <v>78</v>
      </c>
      <c r="D86" s="11">
        <v>972996.64</v>
      </c>
      <c r="E86" s="11">
        <v>138003.35999999999</v>
      </c>
      <c r="F86" s="11">
        <f t="shared" si="7"/>
        <v>1111000</v>
      </c>
      <c r="G86" s="11">
        <v>1144330</v>
      </c>
      <c r="H86" s="11">
        <f t="shared" si="8"/>
        <v>33330</v>
      </c>
      <c r="I86" s="28">
        <f t="shared" si="9"/>
        <v>3</v>
      </c>
    </row>
    <row r="87" spans="1:9" s="9" customFormat="1" x14ac:dyDescent="0.25">
      <c r="A87" s="44"/>
      <c r="B87" s="13">
        <v>32201</v>
      </c>
      <c r="C87" s="14" t="s">
        <v>79</v>
      </c>
      <c r="D87" s="11">
        <v>2697946.76</v>
      </c>
      <c r="E87" s="11">
        <v>625428.24000000022</v>
      </c>
      <c r="F87" s="11">
        <f t="shared" si="7"/>
        <v>3323375</v>
      </c>
      <c r="G87" s="11">
        <v>3423076.25</v>
      </c>
      <c r="H87" s="11">
        <f t="shared" si="8"/>
        <v>99701.25</v>
      </c>
      <c r="I87" s="28">
        <f t="shared" si="9"/>
        <v>3</v>
      </c>
    </row>
    <row r="88" spans="1:9" s="9" customFormat="1" ht="45" x14ac:dyDescent="0.25">
      <c r="A88" s="44"/>
      <c r="B88" s="13">
        <v>32301</v>
      </c>
      <c r="C88" s="14" t="s">
        <v>80</v>
      </c>
      <c r="D88" s="11">
        <v>4451439.91</v>
      </c>
      <c r="E88" s="11">
        <v>1089269.709999999</v>
      </c>
      <c r="F88" s="11">
        <f t="shared" si="7"/>
        <v>5540709.6199999992</v>
      </c>
      <c r="G88" s="11">
        <v>5706930.9085999988</v>
      </c>
      <c r="H88" s="11">
        <f t="shared" si="8"/>
        <v>166221.28859999962</v>
      </c>
      <c r="I88" s="28">
        <f t="shared" si="9"/>
        <v>3</v>
      </c>
    </row>
    <row r="89" spans="1:9" s="9" customFormat="1" x14ac:dyDescent="0.25">
      <c r="A89" s="44"/>
      <c r="B89" s="13">
        <v>32701</v>
      </c>
      <c r="C89" s="14" t="s">
        <v>81</v>
      </c>
      <c r="D89" s="11">
        <v>1423450.73</v>
      </c>
      <c r="E89" s="11">
        <v>0</v>
      </c>
      <c r="F89" s="11">
        <f t="shared" si="7"/>
        <v>1423450.73</v>
      </c>
      <c r="G89" s="11">
        <v>1466154.2519</v>
      </c>
      <c r="H89" s="11">
        <f t="shared" si="8"/>
        <v>42703.521900000051</v>
      </c>
      <c r="I89" s="28">
        <f t="shared" si="9"/>
        <v>3</v>
      </c>
    </row>
    <row r="90" spans="1:9" s="9" customFormat="1" x14ac:dyDescent="0.25">
      <c r="A90" s="44"/>
      <c r="B90" s="13">
        <v>32901</v>
      </c>
      <c r="C90" s="14" t="s">
        <v>82</v>
      </c>
      <c r="D90" s="11">
        <v>106881.59</v>
      </c>
      <c r="E90" s="11">
        <v>37030.910000000003</v>
      </c>
      <c r="F90" s="11">
        <f t="shared" si="7"/>
        <v>143912.5</v>
      </c>
      <c r="G90" s="11">
        <v>148229.875</v>
      </c>
      <c r="H90" s="11">
        <f t="shared" si="8"/>
        <v>4317.375</v>
      </c>
      <c r="I90" s="28">
        <f t="shared" si="9"/>
        <v>3</v>
      </c>
    </row>
    <row r="91" spans="1:9" s="9" customFormat="1" ht="30" x14ac:dyDescent="0.25">
      <c r="A91" s="44"/>
      <c r="B91" s="13">
        <v>33101</v>
      </c>
      <c r="C91" s="14" t="s">
        <v>83</v>
      </c>
      <c r="D91" s="11">
        <v>16553.77</v>
      </c>
      <c r="E91" s="11">
        <v>18296.23</v>
      </c>
      <c r="F91" s="11">
        <f t="shared" si="7"/>
        <v>34850</v>
      </c>
      <c r="G91" s="11">
        <v>35895.5</v>
      </c>
      <c r="H91" s="11">
        <f t="shared" si="8"/>
        <v>1045.5</v>
      </c>
      <c r="I91" s="28">
        <f t="shared" si="9"/>
        <v>3</v>
      </c>
    </row>
    <row r="92" spans="1:9" s="9" customFormat="1" ht="30" hidden="1" x14ac:dyDescent="0.25">
      <c r="A92" s="44"/>
      <c r="B92" s="13">
        <v>33201</v>
      </c>
      <c r="C92" s="14" t="s">
        <v>84</v>
      </c>
      <c r="D92" s="11"/>
      <c r="E92" s="11">
        <v>0</v>
      </c>
      <c r="F92" s="11">
        <f t="shared" si="7"/>
        <v>0</v>
      </c>
      <c r="G92" s="11">
        <v>0</v>
      </c>
      <c r="H92" s="11">
        <f t="shared" si="8"/>
        <v>0</v>
      </c>
      <c r="I92" s="28" t="e">
        <f t="shared" si="9"/>
        <v>#DIV/0!</v>
      </c>
    </row>
    <row r="93" spans="1:9" s="9" customFormat="1" hidden="1" x14ac:dyDescent="0.25">
      <c r="A93" s="44"/>
      <c r="B93" s="13">
        <v>33401</v>
      </c>
      <c r="C93" s="14" t="s">
        <v>85</v>
      </c>
      <c r="D93" s="11"/>
      <c r="E93" s="11">
        <v>0</v>
      </c>
      <c r="F93" s="11">
        <f t="shared" si="7"/>
        <v>0</v>
      </c>
      <c r="G93" s="11">
        <v>0</v>
      </c>
      <c r="H93" s="11">
        <f t="shared" si="8"/>
        <v>0</v>
      </c>
      <c r="I93" s="28" t="e">
        <f t="shared" si="9"/>
        <v>#DIV/0!</v>
      </c>
    </row>
    <row r="94" spans="1:9" s="9" customFormat="1" ht="30" x14ac:dyDescent="0.25">
      <c r="A94" s="44"/>
      <c r="B94" s="13">
        <v>33601</v>
      </c>
      <c r="C94" s="14" t="s">
        <v>86</v>
      </c>
      <c r="D94" s="11">
        <v>8039.55</v>
      </c>
      <c r="E94" s="11">
        <v>4862.95</v>
      </c>
      <c r="F94" s="11">
        <f t="shared" si="7"/>
        <v>12902.5</v>
      </c>
      <c r="G94" s="11">
        <v>13289.575000000001</v>
      </c>
      <c r="H94" s="11">
        <f t="shared" si="8"/>
        <v>387.07500000000073</v>
      </c>
      <c r="I94" s="28">
        <f t="shared" si="9"/>
        <v>3</v>
      </c>
    </row>
    <row r="95" spans="1:9" s="9" customFormat="1" x14ac:dyDescent="0.25">
      <c r="A95" s="44"/>
      <c r="B95" s="13">
        <v>33602</v>
      </c>
      <c r="C95" s="14" t="s">
        <v>87</v>
      </c>
      <c r="D95" s="11">
        <v>11057.7</v>
      </c>
      <c r="E95" s="11">
        <v>15739.8</v>
      </c>
      <c r="F95" s="11">
        <f t="shared" si="7"/>
        <v>26797.5</v>
      </c>
      <c r="G95" s="11">
        <v>27601.424999999999</v>
      </c>
      <c r="H95" s="11">
        <f t="shared" si="8"/>
        <v>803.92499999999927</v>
      </c>
      <c r="I95" s="28">
        <f t="shared" si="9"/>
        <v>3</v>
      </c>
    </row>
    <row r="96" spans="1:9" s="9" customFormat="1" x14ac:dyDescent="0.25">
      <c r="A96" s="44"/>
      <c r="B96" s="13">
        <v>33604</v>
      </c>
      <c r="C96" s="14" t="s">
        <v>88</v>
      </c>
      <c r="D96" s="11">
        <v>314063.11</v>
      </c>
      <c r="E96" s="11">
        <v>197074.39</v>
      </c>
      <c r="F96" s="11">
        <f t="shared" si="7"/>
        <v>511137.5</v>
      </c>
      <c r="G96" s="11">
        <v>526471.625</v>
      </c>
      <c r="H96" s="11">
        <f t="shared" si="8"/>
        <v>15334.125</v>
      </c>
      <c r="I96" s="28">
        <f t="shared" si="9"/>
        <v>3</v>
      </c>
    </row>
    <row r="97" spans="1:9" s="9" customFormat="1" x14ac:dyDescent="0.25">
      <c r="A97" s="44"/>
      <c r="B97" s="13">
        <v>33801</v>
      </c>
      <c r="C97" s="14" t="s">
        <v>89</v>
      </c>
      <c r="D97" s="11">
        <v>3915680.04</v>
      </c>
      <c r="E97" s="11">
        <v>2837844.96</v>
      </c>
      <c r="F97" s="11">
        <f t="shared" si="7"/>
        <v>6753525</v>
      </c>
      <c r="G97" s="11">
        <v>6956130.75</v>
      </c>
      <c r="H97" s="11">
        <f t="shared" si="8"/>
        <v>202605.75</v>
      </c>
      <c r="I97" s="28">
        <f t="shared" si="9"/>
        <v>3</v>
      </c>
    </row>
    <row r="98" spans="1:9" s="9" customFormat="1" ht="30" x14ac:dyDescent="0.25">
      <c r="A98" s="44"/>
      <c r="B98" s="13">
        <v>34101</v>
      </c>
      <c r="C98" s="14" t="s">
        <v>90</v>
      </c>
      <c r="D98" s="11">
        <v>8049.67</v>
      </c>
      <c r="E98" s="11">
        <v>1875.33</v>
      </c>
      <c r="F98" s="11">
        <f t="shared" si="7"/>
        <v>9925</v>
      </c>
      <c r="G98" s="11">
        <v>10222.75</v>
      </c>
      <c r="H98" s="11">
        <f t="shared" si="8"/>
        <v>297.75</v>
      </c>
      <c r="I98" s="28">
        <f t="shared" si="9"/>
        <v>3</v>
      </c>
    </row>
    <row r="99" spans="1:9" s="9" customFormat="1" ht="30" x14ac:dyDescent="0.25">
      <c r="A99" s="44"/>
      <c r="B99" s="21">
        <v>34102</v>
      </c>
      <c r="C99" s="20" t="s">
        <v>91</v>
      </c>
      <c r="D99" s="11"/>
      <c r="E99" s="11">
        <v>25887.5</v>
      </c>
      <c r="F99" s="11">
        <f t="shared" si="7"/>
        <v>25887.5</v>
      </c>
      <c r="G99" s="11">
        <v>26664.125</v>
      </c>
      <c r="H99" s="11">
        <f t="shared" si="8"/>
        <v>776.625</v>
      </c>
      <c r="I99" s="28">
        <f t="shared" si="9"/>
        <v>3</v>
      </c>
    </row>
    <row r="100" spans="1:9" s="9" customFormat="1" hidden="1" x14ac:dyDescent="0.25">
      <c r="A100" s="44"/>
      <c r="B100" s="13">
        <v>34302</v>
      </c>
      <c r="C100" s="14" t="s">
        <v>92</v>
      </c>
      <c r="D100" s="11"/>
      <c r="E100" s="11">
        <v>0</v>
      </c>
      <c r="F100" s="11">
        <f t="shared" si="7"/>
        <v>0</v>
      </c>
      <c r="G100" s="11">
        <v>0</v>
      </c>
      <c r="H100" s="11">
        <f t="shared" si="8"/>
        <v>0</v>
      </c>
      <c r="I100" s="28" t="e">
        <f t="shared" si="9"/>
        <v>#DIV/0!</v>
      </c>
    </row>
    <row r="101" spans="1:9" s="9" customFormat="1" ht="30" x14ac:dyDescent="0.25">
      <c r="A101" s="44"/>
      <c r="B101" s="13">
        <v>34401</v>
      </c>
      <c r="C101" s="14" t="s">
        <v>93</v>
      </c>
      <c r="D101" s="11"/>
      <c r="E101" s="11">
        <v>11910</v>
      </c>
      <c r="F101" s="11">
        <f t="shared" si="7"/>
        <v>11910</v>
      </c>
      <c r="G101" s="11">
        <v>12267.3</v>
      </c>
      <c r="H101" s="11">
        <f t="shared" si="8"/>
        <v>357.29999999999927</v>
      </c>
      <c r="I101" s="28">
        <f t="shared" si="9"/>
        <v>3</v>
      </c>
    </row>
    <row r="102" spans="1:9" s="9" customFormat="1" x14ac:dyDescent="0.25">
      <c r="A102" s="44"/>
      <c r="B102" s="13">
        <v>34501</v>
      </c>
      <c r="C102" s="14" t="s">
        <v>94</v>
      </c>
      <c r="D102" s="11">
        <v>638671.92000000004</v>
      </c>
      <c r="E102" s="11">
        <v>6453.0799999999581</v>
      </c>
      <c r="F102" s="11">
        <f t="shared" si="7"/>
        <v>645125</v>
      </c>
      <c r="G102" s="11">
        <v>664478.75</v>
      </c>
      <c r="H102" s="11">
        <f t="shared" si="8"/>
        <v>19353.75</v>
      </c>
      <c r="I102" s="28">
        <f t="shared" si="9"/>
        <v>3</v>
      </c>
    </row>
    <row r="103" spans="1:9" s="9" customFormat="1" x14ac:dyDescent="0.25">
      <c r="A103" s="44"/>
      <c r="B103" s="47">
        <v>34701</v>
      </c>
      <c r="C103" s="48" t="s">
        <v>147</v>
      </c>
      <c r="D103" s="11"/>
      <c r="E103" s="11"/>
      <c r="F103" s="11"/>
      <c r="G103" s="11"/>
      <c r="H103" s="11"/>
      <c r="I103" s="28"/>
    </row>
    <row r="104" spans="1:9" s="9" customFormat="1" ht="30" x14ac:dyDescent="0.25">
      <c r="A104" s="44"/>
      <c r="B104" s="13">
        <v>35101</v>
      </c>
      <c r="C104" s="14" t="s">
        <v>95</v>
      </c>
      <c r="D104" s="11">
        <v>594585.11</v>
      </c>
      <c r="E104" s="11">
        <v>1104698.6799999997</v>
      </c>
      <c r="F104" s="11">
        <f t="shared" si="7"/>
        <v>1699283.7899999996</v>
      </c>
      <c r="G104" s="11">
        <v>1750262.3036999996</v>
      </c>
      <c r="H104" s="11">
        <f t="shared" si="8"/>
        <v>50978.51370000001</v>
      </c>
      <c r="I104" s="28">
        <f t="shared" si="9"/>
        <v>3</v>
      </c>
    </row>
    <row r="105" spans="1:9" s="9" customFormat="1" ht="45" x14ac:dyDescent="0.25">
      <c r="A105" s="44"/>
      <c r="B105" s="13">
        <v>35201</v>
      </c>
      <c r="C105" s="14" t="s">
        <v>96</v>
      </c>
      <c r="D105" s="11">
        <v>50998.82</v>
      </c>
      <c r="E105" s="11">
        <v>23438.68</v>
      </c>
      <c r="F105" s="11">
        <f t="shared" si="7"/>
        <v>74437.5</v>
      </c>
      <c r="G105" s="11">
        <v>76670.625</v>
      </c>
      <c r="H105" s="11">
        <f t="shared" si="8"/>
        <v>2233.125</v>
      </c>
      <c r="I105" s="28">
        <f t="shared" si="9"/>
        <v>3</v>
      </c>
    </row>
    <row r="106" spans="1:9" s="9" customFormat="1" ht="45" x14ac:dyDescent="0.25">
      <c r="A106" s="44"/>
      <c r="B106" s="13">
        <v>35301</v>
      </c>
      <c r="C106" s="14" t="s">
        <v>97</v>
      </c>
      <c r="D106" s="11">
        <v>489520</v>
      </c>
      <c r="E106" s="11">
        <v>424105</v>
      </c>
      <c r="F106" s="11">
        <f t="shared" si="7"/>
        <v>913625</v>
      </c>
      <c r="G106" s="11">
        <v>941033.75</v>
      </c>
      <c r="H106" s="11">
        <f t="shared" si="8"/>
        <v>27408.75</v>
      </c>
      <c r="I106" s="28">
        <f t="shared" si="9"/>
        <v>3</v>
      </c>
    </row>
    <row r="107" spans="1:9" s="9" customFormat="1" ht="45" x14ac:dyDescent="0.25">
      <c r="A107" s="44"/>
      <c r="B107" s="13">
        <v>35401</v>
      </c>
      <c r="C107" s="14" t="s">
        <v>98</v>
      </c>
      <c r="D107" s="11">
        <v>32596</v>
      </c>
      <c r="E107" s="11">
        <v>36879</v>
      </c>
      <c r="F107" s="11">
        <f t="shared" si="7"/>
        <v>69475</v>
      </c>
      <c r="G107" s="11">
        <v>71559.25</v>
      </c>
      <c r="H107" s="11">
        <f t="shared" si="8"/>
        <v>2084.25</v>
      </c>
      <c r="I107" s="28">
        <f t="shared" si="9"/>
        <v>3</v>
      </c>
    </row>
    <row r="108" spans="1:9" s="9" customFormat="1" ht="30" x14ac:dyDescent="0.25">
      <c r="A108" s="44"/>
      <c r="B108" s="13">
        <v>35501</v>
      </c>
      <c r="C108" s="14" t="s">
        <v>99</v>
      </c>
      <c r="D108" s="11">
        <v>229584.29</v>
      </c>
      <c r="E108" s="11">
        <v>99929.239999999962</v>
      </c>
      <c r="F108" s="11">
        <f t="shared" si="7"/>
        <v>329513.52999999997</v>
      </c>
      <c r="G108" s="11">
        <v>339398.93589999998</v>
      </c>
      <c r="H108" s="11">
        <f t="shared" si="8"/>
        <v>9885.4059000000125</v>
      </c>
      <c r="I108" s="28">
        <f t="shared" si="9"/>
        <v>3</v>
      </c>
    </row>
    <row r="109" spans="1:9" s="9" customFormat="1" ht="45" x14ac:dyDescent="0.25">
      <c r="A109" s="44"/>
      <c r="B109" s="13">
        <v>35704</v>
      </c>
      <c r="C109" s="14" t="s">
        <v>100</v>
      </c>
      <c r="D109" s="11">
        <v>980588.79</v>
      </c>
      <c r="E109" s="11">
        <v>124911.20999999996</v>
      </c>
      <c r="F109" s="11">
        <f t="shared" si="7"/>
        <v>1105500</v>
      </c>
      <c r="G109" s="11">
        <v>1138665</v>
      </c>
      <c r="H109" s="11">
        <f t="shared" si="8"/>
        <v>33165</v>
      </c>
      <c r="I109" s="28">
        <f t="shared" si="9"/>
        <v>3</v>
      </c>
    </row>
    <row r="110" spans="1:9" s="9" customFormat="1" ht="45" x14ac:dyDescent="0.25">
      <c r="A110" s="44"/>
      <c r="B110" s="13">
        <v>35705</v>
      </c>
      <c r="C110" s="14" t="s">
        <v>101</v>
      </c>
      <c r="D110" s="11">
        <v>62999.01</v>
      </c>
      <c r="E110" s="11">
        <v>26475.989999999998</v>
      </c>
      <c r="F110" s="11">
        <f t="shared" si="7"/>
        <v>89475</v>
      </c>
      <c r="G110" s="11">
        <v>92159.25</v>
      </c>
      <c r="H110" s="11">
        <f t="shared" si="8"/>
        <v>2684.25</v>
      </c>
      <c r="I110" s="28">
        <f t="shared" si="9"/>
        <v>3</v>
      </c>
    </row>
    <row r="111" spans="1:9" s="9" customFormat="1" ht="45" x14ac:dyDescent="0.25">
      <c r="A111" s="44"/>
      <c r="B111" s="13">
        <v>35706</v>
      </c>
      <c r="C111" s="14" t="s">
        <v>102</v>
      </c>
      <c r="D111" s="11">
        <v>271803.14</v>
      </c>
      <c r="E111" s="11">
        <v>498244.45999999996</v>
      </c>
      <c r="F111" s="11">
        <f t="shared" si="7"/>
        <v>770047.6</v>
      </c>
      <c r="G111" s="11">
        <v>793149.02799999993</v>
      </c>
      <c r="H111" s="11">
        <f t="shared" si="8"/>
        <v>23101.427999999956</v>
      </c>
      <c r="I111" s="28">
        <f t="shared" si="9"/>
        <v>3</v>
      </c>
    </row>
    <row r="112" spans="1:9" s="9" customFormat="1" ht="30" x14ac:dyDescent="0.25">
      <c r="A112" s="44"/>
      <c r="B112" s="13">
        <v>35708</v>
      </c>
      <c r="C112" s="14" t="s">
        <v>103</v>
      </c>
      <c r="D112" s="11"/>
      <c r="E112" s="11">
        <v>79400</v>
      </c>
      <c r="F112" s="11">
        <f t="shared" si="7"/>
        <v>79400</v>
      </c>
      <c r="G112" s="11">
        <v>81782</v>
      </c>
      <c r="H112" s="11">
        <f t="shared" si="8"/>
        <v>2382</v>
      </c>
      <c r="I112" s="28">
        <f t="shared" si="9"/>
        <v>3</v>
      </c>
    </row>
    <row r="113" spans="1:9" s="9" customFormat="1" x14ac:dyDescent="0.25">
      <c r="A113" s="44"/>
      <c r="B113" s="13">
        <v>35801</v>
      </c>
      <c r="C113" s="14" t="s">
        <v>104</v>
      </c>
      <c r="D113" s="11">
        <v>395647</v>
      </c>
      <c r="E113" s="11">
        <v>326538</v>
      </c>
      <c r="F113" s="11">
        <f t="shared" si="7"/>
        <v>722185</v>
      </c>
      <c r="G113" s="11">
        <v>743850.55</v>
      </c>
      <c r="H113" s="11">
        <f t="shared" si="8"/>
        <v>21665.550000000047</v>
      </c>
      <c r="I113" s="28">
        <f t="shared" si="9"/>
        <v>3</v>
      </c>
    </row>
    <row r="114" spans="1:9" s="9" customFormat="1" hidden="1" x14ac:dyDescent="0.25">
      <c r="A114" s="44"/>
      <c r="B114" s="13">
        <v>35802</v>
      </c>
      <c r="C114" s="14" t="s">
        <v>105</v>
      </c>
      <c r="D114" s="11"/>
      <c r="E114" s="11">
        <v>0</v>
      </c>
      <c r="F114" s="11">
        <f t="shared" si="7"/>
        <v>0</v>
      </c>
      <c r="G114" s="11">
        <v>0</v>
      </c>
      <c r="H114" s="11">
        <f t="shared" si="8"/>
        <v>0</v>
      </c>
      <c r="I114" s="28" t="e">
        <f t="shared" si="9"/>
        <v>#DIV/0!</v>
      </c>
    </row>
    <row r="115" spans="1:9" s="9" customFormat="1" ht="30" x14ac:dyDescent="0.25">
      <c r="A115" s="44"/>
      <c r="B115" s="13">
        <v>35804</v>
      </c>
      <c r="C115" s="14" t="s">
        <v>106</v>
      </c>
      <c r="D115" s="11">
        <v>482150.03</v>
      </c>
      <c r="E115" s="11">
        <v>649299.97</v>
      </c>
      <c r="F115" s="11">
        <f t="shared" si="7"/>
        <v>1131450</v>
      </c>
      <c r="G115" s="11">
        <v>1165393.5</v>
      </c>
      <c r="H115" s="11">
        <f t="shared" si="8"/>
        <v>33943.5</v>
      </c>
      <c r="I115" s="28">
        <f t="shared" si="9"/>
        <v>3</v>
      </c>
    </row>
    <row r="116" spans="1:9" s="9" customFormat="1" x14ac:dyDescent="0.25">
      <c r="A116" s="44"/>
      <c r="B116" s="13">
        <v>35901</v>
      </c>
      <c r="C116" s="14" t="s">
        <v>107</v>
      </c>
      <c r="D116" s="11"/>
      <c r="E116" s="11">
        <v>61962.5</v>
      </c>
      <c r="F116" s="11">
        <f t="shared" si="7"/>
        <v>61962.5</v>
      </c>
      <c r="G116" s="11">
        <v>63821.375</v>
      </c>
      <c r="H116" s="11">
        <f t="shared" si="8"/>
        <v>1858.875</v>
      </c>
      <c r="I116" s="28">
        <f t="shared" si="9"/>
        <v>3</v>
      </c>
    </row>
    <row r="117" spans="1:9" s="9" customFormat="1" x14ac:dyDescent="0.25">
      <c r="A117" s="44"/>
      <c r="B117" s="13">
        <v>35902</v>
      </c>
      <c r="C117" s="14" t="s">
        <v>108</v>
      </c>
      <c r="D117" s="11">
        <v>103414</v>
      </c>
      <c r="E117" s="11">
        <v>210174.61</v>
      </c>
      <c r="F117" s="11">
        <f t="shared" si="7"/>
        <v>313588.61</v>
      </c>
      <c r="G117" s="11">
        <v>322996.2683</v>
      </c>
      <c r="H117" s="11">
        <f t="shared" si="8"/>
        <v>9407.6583000000101</v>
      </c>
      <c r="I117" s="28">
        <f t="shared" si="9"/>
        <v>3</v>
      </c>
    </row>
    <row r="118" spans="1:9" s="9" customFormat="1" x14ac:dyDescent="0.25">
      <c r="A118" s="44"/>
      <c r="B118" s="13">
        <v>36101</v>
      </c>
      <c r="C118" s="14" t="s">
        <v>109</v>
      </c>
      <c r="D118" s="11">
        <v>27483.61</v>
      </c>
      <c r="E118" s="11">
        <v>169516.39</v>
      </c>
      <c r="F118" s="11">
        <f t="shared" si="7"/>
        <v>197000</v>
      </c>
      <c r="G118" s="11">
        <v>202910</v>
      </c>
      <c r="H118" s="11">
        <f t="shared" si="8"/>
        <v>5910</v>
      </c>
      <c r="I118" s="28">
        <f t="shared" si="9"/>
        <v>3</v>
      </c>
    </row>
    <row r="119" spans="1:9" s="9" customFormat="1" hidden="1" x14ac:dyDescent="0.25">
      <c r="A119" s="44"/>
      <c r="B119" s="47">
        <v>36401</v>
      </c>
      <c r="C119" s="14"/>
      <c r="D119" s="11"/>
      <c r="E119" s="11"/>
      <c r="F119" s="11"/>
      <c r="G119" s="11"/>
      <c r="H119" s="11"/>
      <c r="I119" s="28"/>
    </row>
    <row r="120" spans="1:9" s="9" customFormat="1" x14ac:dyDescent="0.25">
      <c r="A120" s="44"/>
      <c r="B120" s="13">
        <v>37101</v>
      </c>
      <c r="C120" s="14" t="s">
        <v>110</v>
      </c>
      <c r="D120" s="11">
        <v>150992.51</v>
      </c>
      <c r="E120" s="11">
        <v>37732.489999999991</v>
      </c>
      <c r="F120" s="11">
        <f t="shared" si="7"/>
        <v>188725</v>
      </c>
      <c r="G120" s="11">
        <v>194386.75</v>
      </c>
      <c r="H120" s="11">
        <f t="shared" si="8"/>
        <v>5661.75</v>
      </c>
      <c r="I120" s="28">
        <f t="shared" si="9"/>
        <v>3</v>
      </c>
    </row>
    <row r="121" spans="1:9" s="9" customFormat="1" x14ac:dyDescent="0.25">
      <c r="A121" s="44"/>
      <c r="B121" s="13">
        <v>37201</v>
      </c>
      <c r="C121" s="14" t="s">
        <v>111</v>
      </c>
      <c r="D121" s="11">
        <v>1543</v>
      </c>
      <c r="E121" s="11">
        <v>2427</v>
      </c>
      <c r="F121" s="11">
        <f t="shared" si="7"/>
        <v>3970</v>
      </c>
      <c r="G121" s="11">
        <v>4089.1</v>
      </c>
      <c r="H121" s="11">
        <f t="shared" si="8"/>
        <v>119.09999999999991</v>
      </c>
      <c r="I121" s="28">
        <f t="shared" si="9"/>
        <v>3</v>
      </c>
    </row>
    <row r="122" spans="1:9" s="9" customFormat="1" x14ac:dyDescent="0.25">
      <c r="A122" s="44"/>
      <c r="B122" s="13">
        <v>37202</v>
      </c>
      <c r="C122" s="14" t="s">
        <v>112</v>
      </c>
      <c r="D122" s="11"/>
      <c r="E122" s="11">
        <v>14887.5</v>
      </c>
      <c r="F122" s="11">
        <f t="shared" si="7"/>
        <v>14887.5</v>
      </c>
      <c r="G122" s="11">
        <v>15334.125</v>
      </c>
      <c r="H122" s="11">
        <f t="shared" si="8"/>
        <v>446.625</v>
      </c>
      <c r="I122" s="28">
        <f t="shared" si="9"/>
        <v>3</v>
      </c>
    </row>
    <row r="123" spans="1:9" s="9" customFormat="1" x14ac:dyDescent="0.25">
      <c r="A123" s="44"/>
      <c r="B123" s="13">
        <v>37501</v>
      </c>
      <c r="C123" s="14" t="s">
        <v>113</v>
      </c>
      <c r="D123" s="11">
        <v>359913.41</v>
      </c>
      <c r="E123" s="11">
        <v>133836.59000000003</v>
      </c>
      <c r="F123" s="11">
        <f t="shared" si="7"/>
        <v>493750</v>
      </c>
      <c r="G123" s="11">
        <v>508562.5</v>
      </c>
      <c r="H123" s="11">
        <f t="shared" si="8"/>
        <v>14812.5</v>
      </c>
      <c r="I123" s="28">
        <f t="shared" si="9"/>
        <v>3</v>
      </c>
    </row>
    <row r="124" spans="1:9" s="9" customFormat="1" x14ac:dyDescent="0.25">
      <c r="A124" s="44"/>
      <c r="B124" s="13">
        <v>37502</v>
      </c>
      <c r="C124" s="14" t="s">
        <v>114</v>
      </c>
      <c r="D124" s="11">
        <v>124372.99</v>
      </c>
      <c r="E124" s="11">
        <v>134127.01</v>
      </c>
      <c r="F124" s="11">
        <f t="shared" si="7"/>
        <v>258500</v>
      </c>
      <c r="G124" s="11">
        <v>266255</v>
      </c>
      <c r="H124" s="11">
        <f t="shared" si="8"/>
        <v>7755</v>
      </c>
      <c r="I124" s="28">
        <f t="shared" si="9"/>
        <v>3</v>
      </c>
    </row>
    <row r="125" spans="1:9" s="9" customFormat="1" hidden="1" x14ac:dyDescent="0.25">
      <c r="A125" s="44"/>
      <c r="B125" s="13">
        <v>37601</v>
      </c>
      <c r="C125" s="14" t="s">
        <v>115</v>
      </c>
      <c r="D125" s="11"/>
      <c r="E125" s="11">
        <v>0</v>
      </c>
      <c r="F125" s="11">
        <f t="shared" si="7"/>
        <v>0</v>
      </c>
      <c r="G125" s="11">
        <v>0</v>
      </c>
      <c r="H125" s="11">
        <f t="shared" si="8"/>
        <v>0</v>
      </c>
      <c r="I125" s="28" t="e">
        <f t="shared" si="9"/>
        <v>#DIV/0!</v>
      </c>
    </row>
    <row r="126" spans="1:9" s="9" customFormat="1" hidden="1" x14ac:dyDescent="0.25">
      <c r="A126" s="44"/>
      <c r="B126" s="21">
        <v>37602</v>
      </c>
      <c r="C126" s="20" t="s">
        <v>116</v>
      </c>
      <c r="D126" s="11"/>
      <c r="E126" s="11">
        <v>0</v>
      </c>
      <c r="F126" s="11">
        <f t="shared" si="7"/>
        <v>0</v>
      </c>
      <c r="G126" s="11">
        <v>0</v>
      </c>
      <c r="H126" s="11">
        <f t="shared" si="8"/>
        <v>0</v>
      </c>
      <c r="I126" s="28" t="e">
        <f t="shared" si="9"/>
        <v>#DIV/0!</v>
      </c>
    </row>
    <row r="127" spans="1:9" s="9" customFormat="1" x14ac:dyDescent="0.25">
      <c r="A127" s="44"/>
      <c r="B127" s="13">
        <v>37902</v>
      </c>
      <c r="C127" s="14" t="s">
        <v>117</v>
      </c>
      <c r="D127" s="11">
        <v>76006</v>
      </c>
      <c r="E127" s="11">
        <v>43319</v>
      </c>
      <c r="F127" s="11">
        <f t="shared" si="7"/>
        <v>119325</v>
      </c>
      <c r="G127" s="11">
        <v>122904.75</v>
      </c>
      <c r="H127" s="11">
        <f t="shared" si="8"/>
        <v>3579.75</v>
      </c>
      <c r="I127" s="28">
        <f t="shared" si="9"/>
        <v>3</v>
      </c>
    </row>
    <row r="128" spans="1:9" s="9" customFormat="1" hidden="1" x14ac:dyDescent="0.25">
      <c r="A128" s="44"/>
      <c r="B128" s="13">
        <v>37903</v>
      </c>
      <c r="C128" s="14" t="s">
        <v>148</v>
      </c>
      <c r="D128" s="11"/>
      <c r="E128" s="11">
        <v>0</v>
      </c>
      <c r="F128" s="11">
        <f t="shared" si="7"/>
        <v>0</v>
      </c>
      <c r="G128" s="11">
        <v>0</v>
      </c>
      <c r="H128" s="11">
        <f t="shared" si="8"/>
        <v>0</v>
      </c>
      <c r="I128" s="28" t="e">
        <f t="shared" si="9"/>
        <v>#DIV/0!</v>
      </c>
    </row>
    <row r="129" spans="1:9" s="9" customFormat="1" x14ac:dyDescent="0.25">
      <c r="A129" s="44"/>
      <c r="B129" s="13">
        <v>38501</v>
      </c>
      <c r="C129" s="14" t="s">
        <v>118</v>
      </c>
      <c r="D129" s="11">
        <v>443211.43</v>
      </c>
      <c r="E129" s="11">
        <v>103413.57</v>
      </c>
      <c r="F129" s="11">
        <f t="shared" si="7"/>
        <v>546625</v>
      </c>
      <c r="G129" s="11">
        <v>563023.75</v>
      </c>
      <c r="H129" s="11">
        <f t="shared" si="8"/>
        <v>16398.75</v>
      </c>
      <c r="I129" s="28">
        <f t="shared" si="9"/>
        <v>3</v>
      </c>
    </row>
    <row r="130" spans="1:9" s="9" customFormat="1" hidden="1" x14ac:dyDescent="0.25">
      <c r="A130" s="44"/>
      <c r="B130" s="13">
        <v>38503</v>
      </c>
      <c r="C130" s="14" t="s">
        <v>149</v>
      </c>
      <c r="D130" s="11"/>
      <c r="E130" s="11">
        <v>0</v>
      </c>
      <c r="F130" s="11">
        <f t="shared" si="7"/>
        <v>0</v>
      </c>
      <c r="G130" s="11">
        <v>0</v>
      </c>
      <c r="H130" s="11">
        <f t="shared" si="8"/>
        <v>0</v>
      </c>
      <c r="I130" s="28" t="e">
        <f t="shared" si="9"/>
        <v>#DIV/0!</v>
      </c>
    </row>
    <row r="131" spans="1:9" s="9" customFormat="1" hidden="1" x14ac:dyDescent="0.25">
      <c r="A131" s="44"/>
      <c r="B131" s="47">
        <v>39101</v>
      </c>
      <c r="C131" s="14"/>
      <c r="D131" s="11"/>
      <c r="E131" s="11"/>
      <c r="F131" s="11"/>
      <c r="G131" s="11"/>
      <c r="H131" s="11"/>
      <c r="I131" s="28"/>
    </row>
    <row r="132" spans="1:9" s="9" customFormat="1" hidden="1" x14ac:dyDescent="0.25">
      <c r="A132" s="44"/>
      <c r="B132" s="13">
        <v>39201</v>
      </c>
      <c r="C132" s="14" t="s">
        <v>119</v>
      </c>
      <c r="D132" s="11"/>
      <c r="E132" s="11">
        <v>0</v>
      </c>
      <c r="F132" s="11">
        <f t="shared" si="7"/>
        <v>0</v>
      </c>
      <c r="G132" s="11">
        <v>0</v>
      </c>
      <c r="H132" s="11">
        <f t="shared" si="8"/>
        <v>0</v>
      </c>
      <c r="I132" s="28" t="e">
        <f t="shared" si="9"/>
        <v>#DIV/0!</v>
      </c>
    </row>
    <row r="133" spans="1:9" s="9" customFormat="1" hidden="1" x14ac:dyDescent="0.25">
      <c r="A133" s="44"/>
      <c r="B133" s="13">
        <v>39401</v>
      </c>
      <c r="C133" s="14"/>
      <c r="D133" s="11"/>
      <c r="E133" s="11">
        <v>0</v>
      </c>
      <c r="F133" s="11">
        <f t="shared" si="7"/>
        <v>0</v>
      </c>
      <c r="G133" s="11">
        <v>0</v>
      </c>
      <c r="H133" s="11">
        <f t="shared" si="8"/>
        <v>0</v>
      </c>
      <c r="I133" s="28" t="e">
        <f t="shared" si="9"/>
        <v>#DIV/0!</v>
      </c>
    </row>
    <row r="134" spans="1:9" s="9" customFormat="1" x14ac:dyDescent="0.25">
      <c r="A134" s="44"/>
      <c r="B134" s="13">
        <v>39601</v>
      </c>
      <c r="C134" s="14" t="s">
        <v>120</v>
      </c>
      <c r="D134" s="11"/>
      <c r="E134" s="11">
        <v>131335.41</v>
      </c>
      <c r="F134" s="11">
        <f t="shared" si="7"/>
        <v>131335.41</v>
      </c>
      <c r="G134" s="11">
        <v>135275.47229999999</v>
      </c>
      <c r="H134" s="11">
        <f t="shared" si="8"/>
        <v>3940.0622999999905</v>
      </c>
      <c r="I134" s="28">
        <f t="shared" si="9"/>
        <v>2.9999999999999858</v>
      </c>
    </row>
    <row r="135" spans="1:9" s="9" customFormat="1" x14ac:dyDescent="0.25">
      <c r="A135" s="44"/>
      <c r="B135" s="13"/>
      <c r="C135" s="14"/>
      <c r="D135" s="12"/>
      <c r="E135" s="12"/>
      <c r="F135" s="12"/>
      <c r="G135" s="12"/>
      <c r="H135" s="12"/>
      <c r="I135" s="28"/>
    </row>
    <row r="136" spans="1:9" s="9" customFormat="1" x14ac:dyDescent="0.25">
      <c r="A136" s="38" t="s">
        <v>150</v>
      </c>
      <c r="B136" s="43"/>
      <c r="C136" s="18"/>
      <c r="D136" s="12">
        <f t="shared" ref="D136:H136" si="11">SUM(D138:D139)</f>
        <v>5045000</v>
      </c>
      <c r="E136" s="12">
        <f t="shared" si="11"/>
        <v>0</v>
      </c>
      <c r="F136" s="12">
        <f t="shared" si="11"/>
        <v>5045000</v>
      </c>
      <c r="G136" s="12">
        <f t="shared" si="11"/>
        <v>46000</v>
      </c>
      <c r="H136" s="12">
        <f t="shared" si="11"/>
        <v>-4999000</v>
      </c>
      <c r="I136" s="28">
        <f t="shared" si="9"/>
        <v>-99.088206144697722</v>
      </c>
    </row>
    <row r="137" spans="1:9" s="9" customFormat="1" x14ac:dyDescent="0.25">
      <c r="A137" s="49"/>
      <c r="B137" s="47">
        <v>44101</v>
      </c>
      <c r="C137" s="50"/>
      <c r="D137" s="12"/>
      <c r="E137" s="12"/>
      <c r="F137" s="12"/>
      <c r="G137" s="12"/>
      <c r="H137" s="12"/>
      <c r="I137" s="28"/>
    </row>
    <row r="138" spans="1:9" s="9" customFormat="1" x14ac:dyDescent="0.25">
      <c r="A138" s="44"/>
      <c r="B138" s="13">
        <v>44502</v>
      </c>
      <c r="C138" s="14" t="s">
        <v>121</v>
      </c>
      <c r="D138" s="11">
        <v>45000</v>
      </c>
      <c r="E138" s="11">
        <v>0</v>
      </c>
      <c r="F138" s="11">
        <f t="shared" si="7"/>
        <v>45000</v>
      </c>
      <c r="G138" s="11">
        <v>46000</v>
      </c>
      <c r="H138" s="11">
        <f t="shared" si="8"/>
        <v>1000</v>
      </c>
      <c r="I138" s="28">
        <f t="shared" si="9"/>
        <v>2.2222222222222285</v>
      </c>
    </row>
    <row r="139" spans="1:9" s="9" customFormat="1" ht="30" x14ac:dyDescent="0.25">
      <c r="A139" s="44"/>
      <c r="B139" s="13">
        <v>46301</v>
      </c>
      <c r="C139" s="14" t="s">
        <v>122</v>
      </c>
      <c r="D139" s="11">
        <v>5000000</v>
      </c>
      <c r="E139" s="11">
        <v>0</v>
      </c>
      <c r="F139" s="11">
        <f t="shared" si="7"/>
        <v>5000000</v>
      </c>
      <c r="G139" s="11"/>
      <c r="H139" s="11">
        <f t="shared" si="8"/>
        <v>-5000000</v>
      </c>
      <c r="I139" s="28">
        <f t="shared" si="9"/>
        <v>-100</v>
      </c>
    </row>
    <row r="140" spans="1:9" s="9" customFormat="1" x14ac:dyDescent="0.25">
      <c r="A140" s="44"/>
      <c r="B140" s="13"/>
      <c r="C140" s="14"/>
      <c r="D140" s="11"/>
      <c r="E140" s="11"/>
      <c r="F140" s="11"/>
      <c r="G140" s="11"/>
      <c r="H140" s="11"/>
      <c r="I140" s="28"/>
    </row>
    <row r="141" spans="1:9" s="9" customFormat="1" x14ac:dyDescent="0.25">
      <c r="A141" s="38" t="s">
        <v>151</v>
      </c>
      <c r="B141" s="43"/>
      <c r="C141" s="18"/>
      <c r="D141" s="12">
        <f t="shared" ref="D141:H141" si="12">SUM(D142:D156)</f>
        <v>585095.28</v>
      </c>
      <c r="E141" s="12">
        <f t="shared" si="12"/>
        <v>220758.84</v>
      </c>
      <c r="F141" s="12">
        <f t="shared" si="12"/>
        <v>805854.12000000011</v>
      </c>
      <c r="G141" s="12">
        <f t="shared" si="12"/>
        <v>830029.74360000005</v>
      </c>
      <c r="H141" s="12">
        <f t="shared" si="12"/>
        <v>24175.623599999977</v>
      </c>
      <c r="I141" s="28">
        <f t="shared" si="9"/>
        <v>2.9999999999999858</v>
      </c>
    </row>
    <row r="142" spans="1:9" s="9" customFormat="1" x14ac:dyDescent="0.25">
      <c r="A142" s="44"/>
      <c r="B142" s="13">
        <v>51101</v>
      </c>
      <c r="C142" s="14" t="s">
        <v>123</v>
      </c>
      <c r="D142" s="11">
        <v>69535.759999999995</v>
      </c>
      <c r="E142" s="11">
        <v>37464.239999999991</v>
      </c>
      <c r="F142" s="11">
        <f t="shared" si="7"/>
        <v>106999.99999999999</v>
      </c>
      <c r="G142" s="11">
        <v>110209.99999999999</v>
      </c>
      <c r="H142" s="11">
        <f t="shared" si="8"/>
        <v>3210</v>
      </c>
      <c r="I142" s="28">
        <f t="shared" si="9"/>
        <v>3</v>
      </c>
    </row>
    <row r="143" spans="1:9" s="9" customFormat="1" hidden="1" x14ac:dyDescent="0.25">
      <c r="A143" s="44"/>
      <c r="B143" s="47">
        <v>51301</v>
      </c>
      <c r="C143" s="14"/>
      <c r="D143" s="11"/>
      <c r="E143" s="11"/>
      <c r="F143" s="11"/>
      <c r="G143" s="11"/>
      <c r="H143" s="11"/>
      <c r="I143" s="28"/>
    </row>
    <row r="144" spans="1:9" s="9" customFormat="1" ht="30" hidden="1" x14ac:dyDescent="0.25">
      <c r="A144" s="44"/>
      <c r="B144" s="13">
        <v>51501</v>
      </c>
      <c r="C144" s="14" t="s">
        <v>124</v>
      </c>
      <c r="D144" s="11"/>
      <c r="E144" s="11">
        <v>0</v>
      </c>
      <c r="F144" s="11">
        <f t="shared" ref="F144:F162" si="13">SUM(D144:E144)</f>
        <v>0</v>
      </c>
      <c r="G144" s="11">
        <v>0</v>
      </c>
      <c r="H144" s="11">
        <f t="shared" ref="H144:H162" si="14">G144-F144</f>
        <v>0</v>
      </c>
      <c r="I144" s="28" t="e">
        <f t="shared" ref="I144:I159" si="15">(G144*100/F144)-100</f>
        <v>#DIV/0!</v>
      </c>
    </row>
    <row r="145" spans="1:9" s="9" customFormat="1" hidden="1" x14ac:dyDescent="0.25">
      <c r="A145" s="44"/>
      <c r="B145" s="13">
        <v>51502</v>
      </c>
      <c r="C145" s="14" t="s">
        <v>152</v>
      </c>
      <c r="D145" s="11"/>
      <c r="E145" s="11">
        <v>0</v>
      </c>
      <c r="F145" s="11">
        <f t="shared" si="13"/>
        <v>0</v>
      </c>
      <c r="G145" s="11">
        <v>0</v>
      </c>
      <c r="H145" s="11">
        <f t="shared" si="14"/>
        <v>0</v>
      </c>
      <c r="I145" s="28" t="e">
        <f t="shared" si="15"/>
        <v>#DIV/0!</v>
      </c>
    </row>
    <row r="146" spans="1:9" s="9" customFormat="1" hidden="1" x14ac:dyDescent="0.25">
      <c r="A146" s="44"/>
      <c r="B146" s="13">
        <v>51503</v>
      </c>
      <c r="C146" s="14" t="s">
        <v>125</v>
      </c>
      <c r="D146" s="11"/>
      <c r="E146" s="11">
        <v>0</v>
      </c>
      <c r="F146" s="11">
        <f t="shared" si="13"/>
        <v>0</v>
      </c>
      <c r="G146" s="11">
        <v>0</v>
      </c>
      <c r="H146" s="11">
        <f t="shared" si="14"/>
        <v>0</v>
      </c>
      <c r="I146" s="28" t="e">
        <f t="shared" si="15"/>
        <v>#DIV/0!</v>
      </c>
    </row>
    <row r="147" spans="1:9" s="9" customFormat="1" ht="30" x14ac:dyDescent="0.25">
      <c r="A147" s="44"/>
      <c r="B147" s="19">
        <v>51901</v>
      </c>
      <c r="C147" s="20" t="s">
        <v>126</v>
      </c>
      <c r="D147" s="11">
        <v>2470.8000000000002</v>
      </c>
      <c r="E147" s="11">
        <v>17529.2</v>
      </c>
      <c r="F147" s="11">
        <f t="shared" si="13"/>
        <v>20000</v>
      </c>
      <c r="G147" s="11">
        <v>20600</v>
      </c>
      <c r="H147" s="11">
        <f t="shared" si="14"/>
        <v>600</v>
      </c>
      <c r="I147" s="28">
        <f t="shared" si="15"/>
        <v>3</v>
      </c>
    </row>
    <row r="148" spans="1:9" x14ac:dyDescent="0.25">
      <c r="A148" s="44"/>
      <c r="B148" s="19">
        <v>52101</v>
      </c>
      <c r="C148" s="20" t="s">
        <v>127</v>
      </c>
      <c r="D148" s="11"/>
      <c r="E148" s="11">
        <v>2500</v>
      </c>
      <c r="F148" s="11">
        <f t="shared" si="13"/>
        <v>2500</v>
      </c>
      <c r="G148" s="11">
        <v>2575</v>
      </c>
      <c r="H148" s="11">
        <f t="shared" si="14"/>
        <v>75</v>
      </c>
      <c r="I148" s="28">
        <f t="shared" si="15"/>
        <v>3</v>
      </c>
    </row>
    <row r="149" spans="1:9" x14ac:dyDescent="0.25">
      <c r="A149" s="44"/>
      <c r="B149" s="19">
        <v>52301</v>
      </c>
      <c r="C149" s="20" t="s">
        <v>153</v>
      </c>
      <c r="D149" s="11">
        <v>58000</v>
      </c>
      <c r="E149" s="11">
        <v>2000.0000000000073</v>
      </c>
      <c r="F149" s="11">
        <f t="shared" si="13"/>
        <v>60000.000000000007</v>
      </c>
      <c r="G149" s="11">
        <v>61800.000000000007</v>
      </c>
      <c r="H149" s="11">
        <f t="shared" si="14"/>
        <v>1800</v>
      </c>
      <c r="I149" s="28">
        <f t="shared" si="15"/>
        <v>3</v>
      </c>
    </row>
    <row r="150" spans="1:9" x14ac:dyDescent="0.25">
      <c r="A150" s="44"/>
      <c r="B150" s="19">
        <v>53101</v>
      </c>
      <c r="C150" s="22" t="s">
        <v>154</v>
      </c>
      <c r="D150" s="11">
        <v>125595.52</v>
      </c>
      <c r="E150" s="11">
        <v>0</v>
      </c>
      <c r="F150" s="11">
        <f t="shared" si="13"/>
        <v>125595.52</v>
      </c>
      <c r="G150" s="11">
        <v>129363.38560000001</v>
      </c>
      <c r="H150" s="11">
        <f t="shared" si="14"/>
        <v>3767.8656000000046</v>
      </c>
      <c r="I150" s="28">
        <f t="shared" si="15"/>
        <v>3</v>
      </c>
    </row>
    <row r="151" spans="1:9" hidden="1" x14ac:dyDescent="0.25">
      <c r="A151" s="44"/>
      <c r="B151" s="19">
        <v>53201</v>
      </c>
      <c r="C151" s="22" t="s">
        <v>128</v>
      </c>
      <c r="D151" s="11"/>
      <c r="E151" s="11">
        <v>0</v>
      </c>
      <c r="F151" s="11">
        <f t="shared" si="13"/>
        <v>0</v>
      </c>
      <c r="G151" s="11">
        <v>0</v>
      </c>
      <c r="H151" s="11">
        <f t="shared" si="14"/>
        <v>0</v>
      </c>
      <c r="I151" s="28" t="e">
        <f t="shared" si="15"/>
        <v>#DIV/0!</v>
      </c>
    </row>
    <row r="152" spans="1:9" hidden="1" x14ac:dyDescent="0.25">
      <c r="A152" s="44"/>
      <c r="B152" s="19">
        <v>54101</v>
      </c>
      <c r="C152" s="20" t="s">
        <v>129</v>
      </c>
      <c r="D152" s="11"/>
      <c r="E152" s="11">
        <v>0</v>
      </c>
      <c r="F152" s="11">
        <f t="shared" si="13"/>
        <v>0</v>
      </c>
      <c r="G152" s="11">
        <v>0</v>
      </c>
      <c r="H152" s="11">
        <f t="shared" si="14"/>
        <v>0</v>
      </c>
      <c r="I152" s="28" t="e">
        <f t="shared" si="15"/>
        <v>#DIV/0!</v>
      </c>
    </row>
    <row r="153" spans="1:9" ht="30" x14ac:dyDescent="0.25">
      <c r="A153" s="44"/>
      <c r="B153" s="13">
        <v>56401</v>
      </c>
      <c r="C153" s="14" t="s">
        <v>130</v>
      </c>
      <c r="D153" s="11"/>
      <c r="E153" s="11">
        <v>41265.4</v>
      </c>
      <c r="F153" s="11">
        <f t="shared" si="13"/>
        <v>41265.4</v>
      </c>
      <c r="G153" s="11">
        <v>42503.362000000001</v>
      </c>
      <c r="H153" s="11">
        <f t="shared" si="14"/>
        <v>1237.9619999999995</v>
      </c>
      <c r="I153" s="28">
        <f t="shared" si="15"/>
        <v>3</v>
      </c>
    </row>
    <row r="154" spans="1:9" ht="30" x14ac:dyDescent="0.25">
      <c r="A154" s="44"/>
      <c r="B154" s="13">
        <v>56501</v>
      </c>
      <c r="C154" s="14" t="s">
        <v>131</v>
      </c>
      <c r="D154" s="11">
        <v>329493.2</v>
      </c>
      <c r="E154" s="11">
        <v>120000</v>
      </c>
      <c r="F154" s="11">
        <f t="shared" si="13"/>
        <v>449493.2</v>
      </c>
      <c r="G154" s="11">
        <v>462977.99599999998</v>
      </c>
      <c r="H154" s="11">
        <f t="shared" si="14"/>
        <v>13484.795999999973</v>
      </c>
      <c r="I154" s="28">
        <f t="shared" si="15"/>
        <v>3</v>
      </c>
    </row>
    <row r="155" spans="1:9" ht="30" hidden="1" x14ac:dyDescent="0.25">
      <c r="A155" s="44"/>
      <c r="B155" s="21">
        <v>56601</v>
      </c>
      <c r="C155" s="23" t="s">
        <v>132</v>
      </c>
      <c r="D155" s="11"/>
      <c r="E155" s="11">
        <v>0</v>
      </c>
      <c r="F155" s="11">
        <f t="shared" si="13"/>
        <v>0</v>
      </c>
      <c r="G155" s="11">
        <v>0</v>
      </c>
      <c r="H155" s="11">
        <f t="shared" si="14"/>
        <v>0</v>
      </c>
      <c r="I155" s="28" t="e">
        <f t="shared" si="15"/>
        <v>#DIV/0!</v>
      </c>
    </row>
    <row r="156" spans="1:9" hidden="1" x14ac:dyDescent="0.25">
      <c r="A156" s="44"/>
      <c r="B156" s="13">
        <v>56901</v>
      </c>
      <c r="C156" s="14" t="s">
        <v>133</v>
      </c>
      <c r="D156" s="11"/>
      <c r="E156" s="11">
        <v>0</v>
      </c>
      <c r="F156" s="11">
        <f t="shared" si="13"/>
        <v>0</v>
      </c>
      <c r="G156" s="11">
        <v>0</v>
      </c>
      <c r="H156" s="11">
        <f t="shared" si="14"/>
        <v>0</v>
      </c>
      <c r="I156" s="28" t="e">
        <f t="shared" si="15"/>
        <v>#DIV/0!</v>
      </c>
    </row>
    <row r="157" spans="1:9" x14ac:dyDescent="0.25">
      <c r="A157" s="44"/>
      <c r="B157" s="24"/>
      <c r="C157" s="25"/>
      <c r="D157" s="12"/>
      <c r="E157" s="12"/>
      <c r="F157" s="12"/>
      <c r="G157" s="12"/>
      <c r="H157" s="12"/>
      <c r="I157" s="28"/>
    </row>
    <row r="158" spans="1:9" x14ac:dyDescent="0.25">
      <c r="A158" s="38" t="s">
        <v>155</v>
      </c>
      <c r="B158" s="43"/>
      <c r="C158" s="18"/>
      <c r="D158" s="12">
        <f t="shared" ref="D158:H158" si="16">SUM(D159)</f>
        <v>37468.629999999997</v>
      </c>
      <c r="E158" s="12">
        <f t="shared" si="16"/>
        <v>0</v>
      </c>
      <c r="F158" s="12">
        <f t="shared" si="16"/>
        <v>37468.629999999997</v>
      </c>
      <c r="G158" s="12">
        <f t="shared" si="16"/>
        <v>38592.688899999994</v>
      </c>
      <c r="H158" s="12">
        <f t="shared" si="16"/>
        <v>1124.0588999999964</v>
      </c>
      <c r="I158" s="28">
        <f t="shared" si="15"/>
        <v>2.9999999999999858</v>
      </c>
    </row>
    <row r="159" spans="1:9" ht="30" x14ac:dyDescent="0.25">
      <c r="A159" s="44"/>
      <c r="B159" s="24">
        <v>62901</v>
      </c>
      <c r="C159" s="25" t="s">
        <v>134</v>
      </c>
      <c r="D159" s="11">
        <v>37468.629999999997</v>
      </c>
      <c r="E159" s="11">
        <v>0</v>
      </c>
      <c r="F159" s="11">
        <f t="shared" si="13"/>
        <v>37468.629999999997</v>
      </c>
      <c r="G159" s="11">
        <v>38592.688899999994</v>
      </c>
      <c r="H159" s="11">
        <f t="shared" si="14"/>
        <v>1124.0588999999964</v>
      </c>
      <c r="I159" s="28">
        <f t="shared" si="15"/>
        <v>2.9999999999999858</v>
      </c>
    </row>
    <row r="160" spans="1:9" x14ac:dyDescent="0.25">
      <c r="A160" s="44"/>
      <c r="B160" s="24"/>
      <c r="C160" s="25"/>
      <c r="D160" s="51"/>
      <c r="E160" s="51"/>
      <c r="F160" s="51"/>
      <c r="G160" s="51"/>
      <c r="H160" s="51"/>
      <c r="I160" s="28"/>
    </row>
    <row r="161" spans="1:9" x14ac:dyDescent="0.25">
      <c r="A161" s="38" t="s">
        <v>156</v>
      </c>
      <c r="B161" s="43"/>
      <c r="C161" s="18"/>
      <c r="D161" s="12">
        <f>SUM(D162)</f>
        <v>0</v>
      </c>
      <c r="E161" s="12">
        <f t="shared" ref="E161:H161" si="17">SUM(E162)</f>
        <v>0</v>
      </c>
      <c r="F161" s="12">
        <f t="shared" si="17"/>
        <v>0</v>
      </c>
      <c r="G161" s="12">
        <f t="shared" si="17"/>
        <v>5000000</v>
      </c>
      <c r="H161" s="12">
        <f t="shared" si="17"/>
        <v>5000000</v>
      </c>
      <c r="I161" s="28"/>
    </row>
    <row r="162" spans="1:9" ht="30" x14ac:dyDescent="0.25">
      <c r="A162" s="44"/>
      <c r="B162" s="24">
        <v>75301</v>
      </c>
      <c r="C162" s="25" t="s">
        <v>157</v>
      </c>
      <c r="D162" s="51"/>
      <c r="E162" s="51">
        <v>0</v>
      </c>
      <c r="F162" s="51">
        <f t="shared" si="13"/>
        <v>0</v>
      </c>
      <c r="G162" s="51">
        <v>5000000</v>
      </c>
      <c r="H162" s="51">
        <f t="shared" si="14"/>
        <v>5000000</v>
      </c>
      <c r="I162" s="52"/>
    </row>
    <row r="163" spans="1:9" ht="15.75" thickBot="1" x14ac:dyDescent="0.3">
      <c r="A163" s="53"/>
      <c r="B163" s="29"/>
      <c r="C163" s="54"/>
      <c r="D163" s="55"/>
      <c r="E163" s="55"/>
      <c r="F163" s="55"/>
      <c r="G163" s="55"/>
      <c r="H163" s="55"/>
      <c r="I163" s="56"/>
    </row>
    <row r="164" spans="1:9" x14ac:dyDescent="0.25">
      <c r="A164"/>
    </row>
  </sheetData>
  <mergeCells count="10">
    <mergeCell ref="A1:I1"/>
    <mergeCell ref="A2:A4"/>
    <mergeCell ref="B2:C3"/>
    <mergeCell ref="D2:F2"/>
    <mergeCell ref="G2:G4"/>
    <mergeCell ref="H2:I2"/>
    <mergeCell ref="D3:D4"/>
    <mergeCell ref="E3:E4"/>
    <mergeCell ref="F3:F4"/>
    <mergeCell ref="H3:I3"/>
  </mergeCells>
  <pageMargins left="0.27559055118110237" right="0.31496062992125984" top="1.4960629921259843" bottom="0.82677165354330717" header="0.39370078740157483" footer="0.55118110236220474"/>
  <pageSetup scale="68" fitToHeight="0" orientation="portrait" r:id="rId1"/>
  <headerFooter>
    <oddHeader>&amp;L&amp;G&amp;C&amp;"-,Negrita"&amp;14
PODER JUDICIAL DEL ESTADO DE BAJA CALIFORNIA
&amp;"-,Negrita Cursiva"CONSEJO DE LA JUDICATURA&amp;"-,Normal"
Proyecto de Presupuesto 2019&amp;R&amp;G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DEVENGADO_Vs_PROYECTO_2019</vt:lpstr>
      <vt:lpstr>DEVENGADO_Vs_PROYECTO_2019!Área_de_impresión</vt:lpstr>
      <vt:lpstr>DEVENGADO_Vs_PROYECTO_2019!Print_Titles</vt:lpstr>
      <vt:lpstr>DEVENGADO_Vs_PROYECTO_2019!Títulos_a_imprimir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2018-11-19T23:06:32Z</cp:lastPrinted>
  <dcterms:created xsi:type="dcterms:W3CDTF">2017-11-15T02:40:24Z</dcterms:created>
  <dcterms:modified xsi:type="dcterms:W3CDTF">2018-11-21T16:46:43Z</dcterms:modified>
</cp:coreProperties>
</file>