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PRESUPUESTO_Vs_PRESUPUESTO" sheetId="1" r:id="rId1"/>
  </sheets>
  <definedNames>
    <definedName name="_xlnm.Print_Area" localSheetId="0">PRESUPUESTO_Vs_PRESUPUESTO!$A$6:$M$137</definedName>
    <definedName name="Print_Area" localSheetId="0">PRESUPUESTO_Vs_PRESUPUESTO!#REF!</definedName>
    <definedName name="Print_Titles" localSheetId="0">PRESUPUESTO_Vs_PRESUPUESTO!$5:$10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J135" i="1" l="1"/>
  <c r="J134" i="1" s="1"/>
  <c r="H135" i="1"/>
  <c r="L135" i="1" s="1"/>
  <c r="L134" i="1" s="1"/>
  <c r="D134" i="1"/>
  <c r="K132" i="1"/>
  <c r="J132" i="1"/>
  <c r="J131" i="1" s="1"/>
  <c r="H132" i="1"/>
  <c r="L132" i="1" s="1"/>
  <c r="D131" i="1"/>
  <c r="K131" i="1" s="1"/>
  <c r="K129" i="1"/>
  <c r="J129" i="1"/>
  <c r="H129" i="1"/>
  <c r="M129" i="1" s="1"/>
  <c r="J128" i="1"/>
  <c r="H128" i="1"/>
  <c r="M128" i="1" s="1"/>
  <c r="K127" i="1"/>
  <c r="J127" i="1"/>
  <c r="H127" i="1"/>
  <c r="M127" i="1" s="1"/>
  <c r="K126" i="1"/>
  <c r="J126" i="1"/>
  <c r="H126" i="1"/>
  <c r="M126" i="1" s="1"/>
  <c r="K125" i="1"/>
  <c r="J125" i="1"/>
  <c r="H125" i="1"/>
  <c r="M125" i="1" s="1"/>
  <c r="K124" i="1"/>
  <c r="J124" i="1"/>
  <c r="H124" i="1"/>
  <c r="L124" i="1" s="1"/>
  <c r="K123" i="1"/>
  <c r="J123" i="1"/>
  <c r="H123" i="1"/>
  <c r="L123" i="1" s="1"/>
  <c r="D122" i="1"/>
  <c r="K122" i="1" s="1"/>
  <c r="K120" i="1"/>
  <c r="J120" i="1"/>
  <c r="H120" i="1"/>
  <c r="M120" i="1" s="1"/>
  <c r="K119" i="1"/>
  <c r="J119" i="1"/>
  <c r="H119" i="1"/>
  <c r="L119" i="1" s="1"/>
  <c r="D118" i="1"/>
  <c r="K118" i="1" s="1"/>
  <c r="J116" i="1"/>
  <c r="H116" i="1"/>
  <c r="K115" i="1"/>
  <c r="J115" i="1"/>
  <c r="H115" i="1"/>
  <c r="M115" i="1" s="1"/>
  <c r="K114" i="1"/>
  <c r="J114" i="1"/>
  <c r="H114" i="1"/>
  <c r="M114" i="1" s="1"/>
  <c r="K113" i="1"/>
  <c r="J113" i="1"/>
  <c r="H113" i="1"/>
  <c r="L113" i="1" s="1"/>
  <c r="K112" i="1"/>
  <c r="J112" i="1"/>
  <c r="H112" i="1"/>
  <c r="M112" i="1" s="1"/>
  <c r="K111" i="1"/>
  <c r="J111" i="1"/>
  <c r="H111" i="1"/>
  <c r="L111" i="1" s="1"/>
  <c r="K110" i="1"/>
  <c r="J110" i="1"/>
  <c r="H110" i="1"/>
  <c r="M110" i="1" s="1"/>
  <c r="K109" i="1"/>
  <c r="J109" i="1"/>
  <c r="H109" i="1"/>
  <c r="L109" i="1" s="1"/>
  <c r="K108" i="1"/>
  <c r="J108" i="1"/>
  <c r="H108" i="1"/>
  <c r="M108" i="1" s="1"/>
  <c r="K107" i="1"/>
  <c r="J107" i="1"/>
  <c r="H107" i="1"/>
  <c r="L107" i="1" s="1"/>
  <c r="K106" i="1"/>
  <c r="J106" i="1"/>
  <c r="H106" i="1"/>
  <c r="M106" i="1" s="1"/>
  <c r="K105" i="1"/>
  <c r="J105" i="1"/>
  <c r="H105" i="1"/>
  <c r="L105" i="1" s="1"/>
  <c r="K104" i="1"/>
  <c r="J104" i="1"/>
  <c r="H104" i="1"/>
  <c r="L104" i="1" s="1"/>
  <c r="K103" i="1"/>
  <c r="J103" i="1"/>
  <c r="H103" i="1"/>
  <c r="M103" i="1" s="1"/>
  <c r="K102" i="1"/>
  <c r="J102" i="1"/>
  <c r="H102" i="1"/>
  <c r="L102" i="1" s="1"/>
  <c r="K101" i="1"/>
  <c r="J101" i="1"/>
  <c r="H101" i="1"/>
  <c r="M101" i="1" s="1"/>
  <c r="K100" i="1"/>
  <c r="J100" i="1"/>
  <c r="H100" i="1"/>
  <c r="L100" i="1" s="1"/>
  <c r="K99" i="1"/>
  <c r="J99" i="1"/>
  <c r="H99" i="1"/>
  <c r="M99" i="1" s="1"/>
  <c r="K98" i="1"/>
  <c r="J98" i="1"/>
  <c r="H98" i="1"/>
  <c r="L98" i="1" s="1"/>
  <c r="K97" i="1"/>
  <c r="J97" i="1"/>
  <c r="H97" i="1"/>
  <c r="M97" i="1" s="1"/>
  <c r="K96" i="1"/>
  <c r="J96" i="1"/>
  <c r="H96" i="1"/>
  <c r="L96" i="1" s="1"/>
  <c r="K95" i="1"/>
  <c r="J95" i="1"/>
  <c r="H95" i="1"/>
  <c r="M95" i="1" s="1"/>
  <c r="K94" i="1"/>
  <c r="J94" i="1"/>
  <c r="H94" i="1"/>
  <c r="L94" i="1" s="1"/>
  <c r="K93" i="1"/>
  <c r="J93" i="1"/>
  <c r="H93" i="1"/>
  <c r="M93" i="1" s="1"/>
  <c r="K92" i="1"/>
  <c r="J92" i="1"/>
  <c r="H92" i="1"/>
  <c r="M92" i="1" s="1"/>
  <c r="K91" i="1"/>
  <c r="J91" i="1"/>
  <c r="H91" i="1"/>
  <c r="L91" i="1" s="1"/>
  <c r="K90" i="1"/>
  <c r="J90" i="1"/>
  <c r="H90" i="1"/>
  <c r="M90" i="1" s="1"/>
  <c r="K89" i="1"/>
  <c r="J89" i="1"/>
  <c r="H89" i="1"/>
  <c r="L89" i="1" s="1"/>
  <c r="K88" i="1"/>
  <c r="J88" i="1"/>
  <c r="H88" i="1"/>
  <c r="M88" i="1" s="1"/>
  <c r="K87" i="1"/>
  <c r="J87" i="1"/>
  <c r="H87" i="1"/>
  <c r="L87" i="1" s="1"/>
  <c r="K86" i="1"/>
  <c r="J86" i="1"/>
  <c r="H86" i="1"/>
  <c r="M86" i="1" s="1"/>
  <c r="K85" i="1"/>
  <c r="J85" i="1"/>
  <c r="H85" i="1"/>
  <c r="L85" i="1" s="1"/>
  <c r="K84" i="1"/>
  <c r="J84" i="1"/>
  <c r="H84" i="1"/>
  <c r="M84" i="1" s="1"/>
  <c r="K83" i="1"/>
  <c r="J83" i="1"/>
  <c r="H83" i="1"/>
  <c r="L83" i="1" s="1"/>
  <c r="K82" i="1"/>
  <c r="J82" i="1"/>
  <c r="H82" i="1"/>
  <c r="M82" i="1" s="1"/>
  <c r="K81" i="1"/>
  <c r="J81" i="1"/>
  <c r="H81" i="1"/>
  <c r="L81" i="1" s="1"/>
  <c r="K80" i="1"/>
  <c r="J80" i="1"/>
  <c r="H80" i="1"/>
  <c r="M80" i="1" s="1"/>
  <c r="K79" i="1"/>
  <c r="J79" i="1"/>
  <c r="H79" i="1"/>
  <c r="L79" i="1" s="1"/>
  <c r="K78" i="1"/>
  <c r="J78" i="1"/>
  <c r="H78" i="1"/>
  <c r="M78" i="1" s="1"/>
  <c r="K77" i="1"/>
  <c r="J77" i="1"/>
  <c r="H77" i="1"/>
  <c r="L77" i="1" s="1"/>
  <c r="K76" i="1"/>
  <c r="J76" i="1"/>
  <c r="H76" i="1"/>
  <c r="M76" i="1" s="1"/>
  <c r="K75" i="1"/>
  <c r="J75" i="1"/>
  <c r="H75" i="1"/>
  <c r="M75" i="1" s="1"/>
  <c r="D74" i="1"/>
  <c r="K74" i="1" s="1"/>
  <c r="K72" i="1"/>
  <c r="J72" i="1"/>
  <c r="H72" i="1"/>
  <c r="M72" i="1" s="1"/>
  <c r="K71" i="1"/>
  <c r="J71" i="1"/>
  <c r="H71" i="1"/>
  <c r="L71" i="1" s="1"/>
  <c r="K70" i="1"/>
  <c r="J70" i="1"/>
  <c r="H70" i="1"/>
  <c r="M70" i="1" s="1"/>
  <c r="K69" i="1"/>
  <c r="J69" i="1"/>
  <c r="H69" i="1"/>
  <c r="L69" i="1" s="1"/>
  <c r="K68" i="1"/>
  <c r="J68" i="1"/>
  <c r="H68" i="1"/>
  <c r="M68" i="1" s="1"/>
  <c r="K67" i="1"/>
  <c r="J67" i="1"/>
  <c r="H67" i="1"/>
  <c r="L67" i="1" s="1"/>
  <c r="K66" i="1"/>
  <c r="J66" i="1"/>
  <c r="H66" i="1"/>
  <c r="M66" i="1" s="1"/>
  <c r="K65" i="1"/>
  <c r="J65" i="1"/>
  <c r="H65" i="1"/>
  <c r="L65" i="1" s="1"/>
  <c r="K64" i="1"/>
  <c r="J64" i="1"/>
  <c r="H64" i="1"/>
  <c r="L64" i="1" s="1"/>
  <c r="K63" i="1"/>
  <c r="J63" i="1"/>
  <c r="H63" i="1"/>
  <c r="L63" i="1" s="1"/>
  <c r="K62" i="1"/>
  <c r="J62" i="1"/>
  <c r="H62" i="1"/>
  <c r="M62" i="1" s="1"/>
  <c r="K61" i="1"/>
  <c r="J61" i="1"/>
  <c r="H61" i="1"/>
  <c r="L61" i="1" s="1"/>
  <c r="K60" i="1"/>
  <c r="J60" i="1"/>
  <c r="H60" i="1"/>
  <c r="M60" i="1" s="1"/>
  <c r="K59" i="1"/>
  <c r="J59" i="1"/>
  <c r="H59" i="1"/>
  <c r="L59" i="1" s="1"/>
  <c r="K58" i="1"/>
  <c r="J58" i="1"/>
  <c r="H58" i="1"/>
  <c r="M58" i="1" s="1"/>
  <c r="K57" i="1"/>
  <c r="J57" i="1"/>
  <c r="H57" i="1"/>
  <c r="L57" i="1" s="1"/>
  <c r="K56" i="1"/>
  <c r="J56" i="1"/>
  <c r="H56" i="1"/>
  <c r="M56" i="1" s="1"/>
  <c r="K55" i="1"/>
  <c r="J55" i="1"/>
  <c r="H55" i="1"/>
  <c r="L55" i="1" s="1"/>
  <c r="K54" i="1"/>
  <c r="J54" i="1"/>
  <c r="H54" i="1"/>
  <c r="M54" i="1" s="1"/>
  <c r="K53" i="1"/>
  <c r="J53" i="1"/>
  <c r="H53" i="1"/>
  <c r="L53" i="1" s="1"/>
  <c r="K52" i="1"/>
  <c r="J52" i="1"/>
  <c r="H52" i="1"/>
  <c r="M52" i="1" s="1"/>
  <c r="K51" i="1"/>
  <c r="J51" i="1"/>
  <c r="H51" i="1"/>
  <c r="L51" i="1" s="1"/>
  <c r="K50" i="1"/>
  <c r="J50" i="1"/>
  <c r="H50" i="1"/>
  <c r="M50" i="1" s="1"/>
  <c r="K49" i="1"/>
  <c r="J49" i="1"/>
  <c r="H49" i="1"/>
  <c r="L49" i="1" s="1"/>
  <c r="K48" i="1"/>
  <c r="J48" i="1"/>
  <c r="H48" i="1"/>
  <c r="M48" i="1" s="1"/>
  <c r="K47" i="1"/>
  <c r="J47" i="1"/>
  <c r="H47" i="1"/>
  <c r="L47" i="1" s="1"/>
  <c r="K46" i="1"/>
  <c r="J46" i="1"/>
  <c r="H46" i="1"/>
  <c r="M46" i="1" s="1"/>
  <c r="K45" i="1"/>
  <c r="J45" i="1"/>
  <c r="H45" i="1"/>
  <c r="L45" i="1" s="1"/>
  <c r="K44" i="1"/>
  <c r="J44" i="1"/>
  <c r="H44" i="1"/>
  <c r="M44" i="1" s="1"/>
  <c r="K43" i="1"/>
  <c r="J43" i="1"/>
  <c r="H43" i="1"/>
  <c r="L43" i="1" s="1"/>
  <c r="K42" i="1"/>
  <c r="J42" i="1"/>
  <c r="H42" i="1"/>
  <c r="M42" i="1" s="1"/>
  <c r="D41" i="1"/>
  <c r="K41" i="1" s="1"/>
  <c r="K39" i="1"/>
  <c r="J39" i="1"/>
  <c r="H39" i="1"/>
  <c r="L39" i="1" s="1"/>
  <c r="J38" i="1"/>
  <c r="H38" i="1"/>
  <c r="K37" i="1"/>
  <c r="J37" i="1"/>
  <c r="H37" i="1"/>
  <c r="L37" i="1" s="1"/>
  <c r="K36" i="1"/>
  <c r="J36" i="1"/>
  <c r="H36" i="1"/>
  <c r="M36" i="1" s="1"/>
  <c r="K35" i="1"/>
  <c r="J35" i="1"/>
  <c r="H35" i="1"/>
  <c r="L35" i="1" s="1"/>
  <c r="K34" i="1"/>
  <c r="J34" i="1"/>
  <c r="H34" i="1"/>
  <c r="K33" i="1"/>
  <c r="J33" i="1"/>
  <c r="H33" i="1"/>
  <c r="L33" i="1" s="1"/>
  <c r="K32" i="1"/>
  <c r="J32" i="1"/>
  <c r="H32" i="1"/>
  <c r="M32" i="1" s="1"/>
  <c r="K31" i="1"/>
  <c r="J31" i="1"/>
  <c r="H31" i="1"/>
  <c r="L31" i="1" s="1"/>
  <c r="K30" i="1"/>
  <c r="J30" i="1"/>
  <c r="H30" i="1"/>
  <c r="M30" i="1" s="1"/>
  <c r="K29" i="1"/>
  <c r="J29" i="1"/>
  <c r="H29" i="1"/>
  <c r="L29" i="1" s="1"/>
  <c r="K28" i="1"/>
  <c r="J28" i="1"/>
  <c r="H28" i="1"/>
  <c r="M28" i="1" s="1"/>
  <c r="K27" i="1"/>
  <c r="J27" i="1"/>
  <c r="H27" i="1"/>
  <c r="L27" i="1" s="1"/>
  <c r="K26" i="1"/>
  <c r="J26" i="1"/>
  <c r="H26" i="1"/>
  <c r="M26" i="1" s="1"/>
  <c r="K25" i="1"/>
  <c r="J25" i="1"/>
  <c r="H25" i="1"/>
  <c r="L25" i="1" s="1"/>
  <c r="K24" i="1"/>
  <c r="J24" i="1"/>
  <c r="H24" i="1"/>
  <c r="M24" i="1" s="1"/>
  <c r="K23" i="1"/>
  <c r="J23" i="1"/>
  <c r="H23" i="1"/>
  <c r="L23" i="1" s="1"/>
  <c r="K22" i="1"/>
  <c r="J22" i="1"/>
  <c r="H22" i="1"/>
  <c r="M22" i="1" s="1"/>
  <c r="K21" i="1"/>
  <c r="J21" i="1"/>
  <c r="H21" i="1"/>
  <c r="L21" i="1" s="1"/>
  <c r="K20" i="1"/>
  <c r="J20" i="1"/>
  <c r="H20" i="1"/>
  <c r="M20" i="1" s="1"/>
  <c r="K19" i="1"/>
  <c r="J19" i="1"/>
  <c r="H19" i="1"/>
  <c r="L19" i="1" s="1"/>
  <c r="K18" i="1"/>
  <c r="J18" i="1"/>
  <c r="H18" i="1"/>
  <c r="M18" i="1" s="1"/>
  <c r="K17" i="1"/>
  <c r="J17" i="1"/>
  <c r="H17" i="1"/>
  <c r="L17" i="1" s="1"/>
  <c r="K16" i="1"/>
  <c r="J16" i="1"/>
  <c r="H16" i="1"/>
  <c r="M16" i="1" s="1"/>
  <c r="K15" i="1"/>
  <c r="J15" i="1"/>
  <c r="H15" i="1"/>
  <c r="L15" i="1" s="1"/>
  <c r="K14" i="1"/>
  <c r="J14" i="1"/>
  <c r="H14" i="1"/>
  <c r="M14" i="1" s="1"/>
  <c r="K13" i="1"/>
  <c r="J13" i="1"/>
  <c r="H13" i="1"/>
  <c r="L13" i="1" s="1"/>
  <c r="K12" i="1"/>
  <c r="J12" i="1"/>
  <c r="H12" i="1"/>
  <c r="L12" i="1" s="1"/>
  <c r="K11" i="1"/>
  <c r="J11" i="1"/>
  <c r="H11" i="1"/>
  <c r="L11" i="1" s="1"/>
  <c r="K10" i="1"/>
  <c r="J10" i="1"/>
  <c r="H10" i="1"/>
  <c r="M10" i="1" s="1"/>
  <c r="K9" i="1"/>
  <c r="J9" i="1"/>
  <c r="H9" i="1"/>
  <c r="L9" i="1" s="1"/>
  <c r="I8" i="1"/>
  <c r="I6" i="1" s="1"/>
  <c r="G8" i="1"/>
  <c r="G6" i="1" s="1"/>
  <c r="F8" i="1"/>
  <c r="F6" i="1" s="1"/>
  <c r="E8" i="1"/>
  <c r="E6" i="1" s="1"/>
  <c r="D8" i="1"/>
  <c r="L108" i="1" l="1"/>
  <c r="H8" i="1"/>
  <c r="M8" i="1" s="1"/>
  <c r="J74" i="1"/>
  <c r="L80" i="1"/>
  <c r="L114" i="1"/>
  <c r="M27" i="1"/>
  <c r="L28" i="1"/>
  <c r="L112" i="1"/>
  <c r="L16" i="1"/>
  <c r="L44" i="1"/>
  <c r="H134" i="1"/>
  <c r="L20" i="1"/>
  <c r="M35" i="1"/>
  <c r="L36" i="1"/>
  <c r="L60" i="1"/>
  <c r="J122" i="1"/>
  <c r="L48" i="1"/>
  <c r="L84" i="1"/>
  <c r="L90" i="1"/>
  <c r="L93" i="1"/>
  <c r="J118" i="1"/>
  <c r="L127" i="1"/>
  <c r="M19" i="1"/>
  <c r="L32" i="1"/>
  <c r="L52" i="1"/>
  <c r="L68" i="1"/>
  <c r="L97" i="1"/>
  <c r="M11" i="1"/>
  <c r="L24" i="1"/>
  <c r="L56" i="1"/>
  <c r="L72" i="1"/>
  <c r="L76" i="1"/>
  <c r="L101" i="1"/>
  <c r="L129" i="1"/>
  <c r="J8" i="1"/>
  <c r="K8" i="1"/>
  <c r="M47" i="1"/>
  <c r="M59" i="1"/>
  <c r="M67" i="1"/>
  <c r="M83" i="1"/>
  <c r="M89" i="1"/>
  <c r="M96" i="1"/>
  <c r="M104" i="1"/>
  <c r="M111" i="1"/>
  <c r="D6" i="1"/>
  <c r="K6" i="1" s="1"/>
  <c r="M15" i="1"/>
  <c r="M23" i="1"/>
  <c r="M31" i="1"/>
  <c r="M39" i="1"/>
  <c r="J41" i="1"/>
  <c r="L75" i="1"/>
  <c r="H74" i="1"/>
  <c r="M74" i="1" s="1"/>
  <c r="M43" i="1"/>
  <c r="M51" i="1"/>
  <c r="M55" i="1"/>
  <c r="M63" i="1"/>
  <c r="M71" i="1"/>
  <c r="M79" i="1"/>
  <c r="M100" i="1"/>
  <c r="M107" i="1"/>
  <c r="M9" i="1"/>
  <c r="L10" i="1"/>
  <c r="M13" i="1"/>
  <c r="L14" i="1"/>
  <c r="M17" i="1"/>
  <c r="L18" i="1"/>
  <c r="M21" i="1"/>
  <c r="L22" i="1"/>
  <c r="L26" i="1"/>
  <c r="M29" i="1"/>
  <c r="L30" i="1"/>
  <c r="M33" i="1"/>
  <c r="L34" i="1"/>
  <c r="M37" i="1"/>
  <c r="L38" i="1"/>
  <c r="H41" i="1"/>
  <c r="M41" i="1" s="1"/>
  <c r="L42" i="1"/>
  <c r="M45" i="1"/>
  <c r="L46" i="1"/>
  <c r="M49" i="1"/>
  <c r="L50" i="1"/>
  <c r="M53" i="1"/>
  <c r="L54" i="1"/>
  <c r="M57" i="1"/>
  <c r="L58" i="1"/>
  <c r="M61" i="1"/>
  <c r="L62" i="1"/>
  <c r="M65" i="1"/>
  <c r="L66" i="1"/>
  <c r="M69" i="1"/>
  <c r="L70" i="1"/>
  <c r="M77" i="1"/>
  <c r="L78" i="1"/>
  <c r="M81" i="1"/>
  <c r="L82" i="1"/>
  <c r="M85" i="1"/>
  <c r="L86" i="1"/>
  <c r="M87" i="1"/>
  <c r="L88" i="1"/>
  <c r="M91" i="1"/>
  <c r="L92" i="1"/>
  <c r="M94" i="1"/>
  <c r="L95" i="1"/>
  <c r="M98" i="1"/>
  <c r="L99" i="1"/>
  <c r="M102" i="1"/>
  <c r="L103" i="1"/>
  <c r="M105" i="1"/>
  <c r="L106" i="1"/>
  <c r="M109" i="1"/>
  <c r="L110" i="1"/>
  <c r="M113" i="1"/>
  <c r="L115" i="1"/>
  <c r="L116" i="1"/>
  <c r="M119" i="1"/>
  <c r="L120" i="1"/>
  <c r="L118" i="1" s="1"/>
  <c r="M123" i="1"/>
  <c r="M124" i="1"/>
  <c r="L125" i="1"/>
  <c r="M132" i="1"/>
  <c r="L126" i="1"/>
  <c r="L128" i="1"/>
  <c r="H118" i="1"/>
  <c r="M118" i="1" s="1"/>
  <c r="H122" i="1"/>
  <c r="M122" i="1" s="1"/>
  <c r="H131" i="1"/>
  <c r="J6" i="1" l="1"/>
  <c r="L122" i="1"/>
  <c r="L8" i="1"/>
  <c r="L41" i="1"/>
  <c r="M131" i="1"/>
  <c r="L131" i="1"/>
  <c r="L74" i="1"/>
  <c r="H6" i="1"/>
  <c r="M6" i="1" s="1"/>
  <c r="L6" i="1" l="1"/>
</calcChain>
</file>

<file path=xl/sharedStrings.xml><?xml version="1.0" encoding="utf-8"?>
<sst xmlns="http://schemas.openxmlformats.org/spreadsheetml/2006/main" count="143" uniqueCount="141">
  <si>
    <t>CUADRO COMPARATIVO: PROYECTO DE PRESUPUESTO 2019 Vs. PRESUPUESTO INICIAL AUTORIZADO Y PRESUPUESTO AUTORIZADO MODIFICADO 2018</t>
  </si>
  <si>
    <t>CAPITULO</t>
  </si>
  <si>
    <t>PARTIDA ESPECIFICA</t>
  </si>
  <si>
    <t>PRESUPUESTO AUTORIZADO EJERCICIO 2018</t>
  </si>
  <si>
    <t>PROYECTO PRESUPUESTAL 2019</t>
  </si>
  <si>
    <t>COMPARATIVOS</t>
  </si>
  <si>
    <t>PRESUPUESTO INICIAL 2018</t>
  </si>
  <si>
    <t>AMPLIACIONES</t>
  </si>
  <si>
    <t>TRANSFERENCIAS</t>
  </si>
  <si>
    <t>MODIFICADO</t>
  </si>
  <si>
    <t>Proyecto 2019 Vs Presupuesto Inicial 2018</t>
  </si>
  <si>
    <t>Proyecto de Presupuesto 2019 Vs Presupuesto Modificado Autorizado 2018</t>
  </si>
  <si>
    <t>Número</t>
  </si>
  <si>
    <t>Descripción</t>
  </si>
  <si>
    <t>Ampliacion</t>
  </si>
  <si>
    <t>Reduccion</t>
  </si>
  <si>
    <t>Cantidad</t>
  </si>
  <si>
    <t>%</t>
  </si>
  <si>
    <t>TOTALES</t>
  </si>
  <si>
    <t>10000 SERVICIOS PERSONALES</t>
  </si>
  <si>
    <t>Dietas y Retribuciones</t>
  </si>
  <si>
    <t>Sueldo tabular personal permanente</t>
  </si>
  <si>
    <t>Sueldo tabular personal eventual</t>
  </si>
  <si>
    <t>Servicio social a estudiantes y profesionistas</t>
  </si>
  <si>
    <t>Primas por años de servicio efectivos prestados</t>
  </si>
  <si>
    <t>Prima de antigüedad</t>
  </si>
  <si>
    <t>Prima vacacional</t>
  </si>
  <si>
    <t>Gratificacion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</si>
  <si>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</si>
  <si>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</si>
  <si>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</si>
  <si>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</si>
  <si>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</si>
  <si>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</si>
  <si>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</si>
  <si>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</si>
  <si>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</si>
  <si>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Pensiones y jubilaciones por convenio otros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</si>
  <si>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</si>
  <si>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</si>
  <si>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</si>
  <si>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</si>
  <si>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</si>
  <si>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</si>
  <si>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</si>
  <si>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Inscripción en cursos para el personal</t>
  </si>
  <si>
    <t>Otras prestaciones</t>
  </si>
  <si>
    <t>Gastos médicos menores Magistrados, Jueces y Consejeros</t>
  </si>
  <si>
    <t>Servicios Médicos</t>
  </si>
  <si>
    <t>Reserva para incremento en percepciones</t>
  </si>
  <si>
    <t>Estímulo por productividad</t>
  </si>
  <si>
    <t>20000 MATERIALES Y SUMINISTROS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</si>
  <si>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</si>
  <si>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</si>
  <si>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</si>
  <si>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</si>
  <si>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</si>
  <si>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</si>
  <si>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</si>
  <si>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</si>
  <si>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</si>
  <si>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</si>
  <si>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alimentacion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</si>
  <si>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</si>
  <si>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</si>
  <si>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</si>
  <si>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</si>
  <si>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</si>
  <si>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</si>
  <si>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</si>
  <si>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</si>
  <si>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</si>
  <si>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</si>
  <si>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Vesturario, uniformes exclusivos del SEMEFO</t>
  </si>
  <si>
    <t>Artículos deportivos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</si>
  <si>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</si>
  <si>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</si>
  <si>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</si>
  <si>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</si>
  <si>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</si>
  <si>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</si>
  <si>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</si>
  <si>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telecomunicacion</t>
  </si>
  <si>
    <t>30000 SERVICIOS GENERALES</t>
  </si>
  <si>
    <t>Servicio de energía eléctrica</t>
  </si>
  <si>
    <t>Servicio de agua potable</t>
  </si>
  <si>
    <t>Servicio telefónico tradicional</t>
  </si>
  <si>
    <t>Servicios de telefonía celular</t>
  </si>
  <si>
    <t>Servicios de telecomunicaciones y satélites</t>
  </si>
  <si>
    <t>Servicio de acceso a Internet, redes y procesamiento de información</t>
  </si>
  <si>
    <t>Servicio postal, telégrafo y mensajería</t>
  </si>
  <si>
    <t>Arrendamiento de edificios y locales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</si>
  <si>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</si>
  <si>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</si>
  <si>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</si>
  <si>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 y asesorías en materia jurídica, económica y contable</t>
  </si>
  <si>
    <t>Servicio de apoyo administrativo y fotocopiado</t>
  </si>
  <si>
    <t>Servicios de impresión</t>
  </si>
  <si>
    <t>Otros servicios de apoyo administrativo</t>
  </si>
  <si>
    <t>Servicio de vigilancia y monitoreo</t>
  </si>
  <si>
    <t>Intereses, comisiones y servicios bancarios</t>
  </si>
  <si>
    <t>Avaluos no relacionados con la ejecucion de obras</t>
  </si>
  <si>
    <t>Seguros de responsabilidad patrimonial y fianzas</t>
  </si>
  <si>
    <t>Seguros de bienes patrimoniales</t>
  </si>
  <si>
    <t>Conservación y mantenimiento menor de edificios y locales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</si>
  <si>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</si>
  <si>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</si>
  <si>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</si>
  <si>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</si>
  <si>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</si>
  <si>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</si>
  <si>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</si>
  <si>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</si>
  <si>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</si>
  <si>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</si>
  <si>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</si>
  <si>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</si>
  <si>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</si>
  <si>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</si>
  <si>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</si>
  <si>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Pasaje terrestre presos</t>
  </si>
  <si>
    <t>Viáticos en el país</t>
  </si>
  <si>
    <t>Hospedaje en el país</t>
  </si>
  <si>
    <t>Peajes</t>
  </si>
  <si>
    <t>Reuniones de trabajo</t>
  </si>
  <si>
    <t>Otros gastos por responsabilidades</t>
  </si>
  <si>
    <t>40000 TRANSFERENCIAS, ASIGNACIONES, SUBSIDIOS Y OTRAS AYUDAS</t>
  </si>
  <si>
    <t>Cuotas a Organismos Nacionales</t>
  </si>
  <si>
    <t>Transferencias a Fideicomisos del Poder Judicial</t>
  </si>
  <si>
    <t>50000 BIENES MUEBLES, INMUEBLES E INTANGIBLES</t>
  </si>
  <si>
    <t>Muebles de oficina y estantería</t>
  </si>
  <si>
    <t>Otros mobiliarios y equipos de administracion</t>
  </si>
  <si>
    <t>Equipos y aparatos audiovisuales</t>
  </si>
  <si>
    <t>Cámaras fotograficas y de video</t>
  </si>
  <si>
    <t>Equipo médico y de laboratorio</t>
  </si>
  <si>
    <t>Maquinaria y equipo de aire acondicionado</t>
  </si>
  <si>
    <t>Equipo de comunicación y telecomunicación</t>
  </si>
  <si>
    <t>60000 INVERSION PÚBLICA</t>
  </si>
  <si>
    <t>Acabados y otros trabajos especializados en bienes propios</t>
  </si>
  <si>
    <t>70000 INVERSIONES FINANCIERAS Y OTRAS PROVISIONES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</si>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</sst>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6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45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45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45"/>
    </xf>
    <xf numFmtId="0" fontId="3" fillId="0" borderId="12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/>
    </xf>
    <xf numFmtId="165" fontId="0" fillId="0" borderId="5" xfId="0" applyNumberFormat="1" applyFont="1" applyBorder="1" applyAlignment="1" applyProtection="1">
      <alignment horizontal="center" vertical="top"/>
      <protection locked="0"/>
    </xf>
    <xf numFmtId="165" fontId="0" fillId="0" borderId="7" xfId="0" applyNumberFormat="1" applyFont="1" applyBorder="1" applyAlignment="1" applyProtection="1">
      <alignment horizontal="center" vertical="top"/>
      <protection locked="0"/>
    </xf>
    <xf numFmtId="164" fontId="5" fillId="0" borderId="4" xfId="0" applyNumberFormat="1" applyFont="1" applyFill="1" applyBorder="1" applyAlignment="1" applyProtection="1">
      <alignment horizontal="left" vertical="top"/>
      <protection locked="0"/>
    </xf>
    <xf numFmtId="164" fontId="5" fillId="0" borderId="4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/>
    <xf numFmtId="0" fontId="2" fillId="4" borderId="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0" fontId="2" fillId="4" borderId="15" xfId="0" applyNumberFormat="1" applyFont="1" applyFill="1" applyBorder="1" applyAlignment="1" applyProtection="1">
      <alignment vertical="top"/>
      <protection locked="0"/>
    </xf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17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0" fontId="2" fillId="0" borderId="20" xfId="0" applyFont="1" applyFill="1" applyBorder="1" applyAlignment="1">
      <alignment vertical="top"/>
    </xf>
    <xf numFmtId="40" fontId="2" fillId="0" borderId="21" xfId="0" applyNumberFormat="1" applyFont="1" applyFill="1" applyBorder="1" applyAlignment="1" applyProtection="1">
      <alignment vertical="top"/>
      <protection locked="0"/>
    </xf>
    <xf numFmtId="165" fontId="0" fillId="0" borderId="22" xfId="0" applyNumberFormat="1" applyFont="1" applyBorder="1" applyAlignment="1" applyProtection="1">
      <alignment horizontal="right" vertical="top"/>
      <protection locked="0"/>
    </xf>
    <xf numFmtId="165" fontId="0" fillId="0" borderId="19" xfId="0" applyNumberFormat="1" applyFont="1" applyBorder="1" applyAlignment="1" applyProtection="1">
      <alignment horizontal="left" vertical="top" wrapText="1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40" fontId="0" fillId="0" borderId="21" xfId="0" applyNumberFormat="1" applyFont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3" xfId="0" applyNumberFormat="1" applyFont="1" applyBorder="1" applyAlignment="1" applyProtection="1">
      <alignment horizontal="left" vertical="top" wrapText="1"/>
      <protection locked="0"/>
    </xf>
    <xf numFmtId="165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9" xfId="0" applyFont="1" applyFill="1" applyBorder="1" applyAlignment="1">
      <alignment horizontal="left" vertical="top" wrapText="1"/>
    </xf>
    <xf numFmtId="165" fontId="0" fillId="0" borderId="24" xfId="0" applyNumberFormat="1" applyFont="1" applyBorder="1" applyAlignment="1" applyProtection="1">
      <alignment horizontal="right" vertical="top"/>
      <protection locked="0"/>
    </xf>
    <xf numFmtId="165" fontId="0" fillId="0" borderId="25" xfId="0" applyNumberFormat="1" applyFont="1" applyBorder="1" applyAlignment="1" applyProtection="1">
      <alignment horizontal="left" vertical="top" wrapText="1"/>
      <protection locked="0"/>
    </xf>
    <xf numFmtId="40" fontId="0" fillId="0" borderId="26" xfId="0" applyNumberFormat="1" applyFont="1" applyFill="1" applyBorder="1" applyAlignment="1" applyProtection="1">
      <alignment vertical="top"/>
      <protection locked="0"/>
    </xf>
    <xf numFmtId="165" fontId="0" fillId="0" borderId="27" xfId="0" applyNumberFormat="1" applyFont="1" applyBorder="1" applyAlignment="1" applyProtection="1">
      <alignment horizontal="right" vertical="top"/>
      <protection locked="0"/>
    </xf>
    <xf numFmtId="165" fontId="0" fillId="0" borderId="28" xfId="0" applyNumberFormat="1" applyFont="1" applyBorder="1" applyAlignment="1" applyProtection="1">
      <alignment horizontal="left" vertical="top"/>
      <protection locked="0"/>
    </xf>
    <xf numFmtId="40" fontId="0" fillId="0" borderId="29" xfId="0" applyNumberFormat="1" applyFont="1" applyBorder="1" applyAlignment="1" applyProtection="1">
      <alignment vertical="top"/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40" fontId="2" fillId="4" borderId="30" xfId="0" applyNumberFormat="1" applyFont="1" applyFill="1" applyBorder="1" applyAlignment="1" applyProtection="1">
      <alignment vertical="top"/>
      <protection locked="0"/>
    </xf>
    <xf numFmtId="0" fontId="0" fillId="0" borderId="31" xfId="0" applyBorder="1"/>
    <xf numFmtId="40" fontId="0" fillId="0" borderId="32" xfId="0" applyNumberFormat="1" applyFont="1" applyFill="1" applyBorder="1" applyAlignment="1" applyProtection="1">
      <alignment vertical="top"/>
      <protection locked="0"/>
    </xf>
    <xf numFmtId="0" fontId="2" fillId="0" borderId="33" xfId="0" applyFont="1" applyFill="1" applyBorder="1" applyAlignment="1"/>
    <xf numFmtId="0" fontId="0" fillId="0" borderId="0" xfId="0" applyBorder="1"/>
    <xf numFmtId="40" fontId="2" fillId="0" borderId="34" xfId="0" applyNumberFormat="1" applyFont="1" applyFill="1" applyBorder="1" applyAlignment="1" applyProtection="1">
      <alignment vertical="top"/>
      <protection locked="0"/>
    </xf>
    <xf numFmtId="40" fontId="0" fillId="0" borderId="34" xfId="0" applyNumberFormat="1" applyFont="1" applyFill="1" applyBorder="1" applyAlignment="1" applyProtection="1">
      <alignment vertical="top"/>
      <protection locked="0"/>
    </xf>
    <xf numFmtId="40" fontId="0" fillId="0" borderId="34" xfId="0" applyNumberFormat="1" applyFont="1" applyBorder="1" applyAlignment="1" applyProtection="1">
      <alignment vertical="top"/>
      <protection locked="0"/>
    </xf>
    <xf numFmtId="40" fontId="0" fillId="0" borderId="35" xfId="0" applyNumberFormat="1" applyFont="1" applyFill="1" applyBorder="1" applyAlignment="1" applyProtection="1">
      <alignment vertical="top"/>
      <protection locked="0"/>
    </xf>
    <xf numFmtId="40" fontId="0" fillId="0" borderId="36" xfId="0" applyNumberFormat="1" applyFont="1" applyBorder="1" applyAlignment="1" applyProtection="1">
      <alignment vertical="top"/>
      <protection locked="0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157"/>
  <sheetViews>
    <sheetView tabSelected="1" zoomScaleNormal="100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I8" sqref="I8"/>
    </sheetView>
  </sheetViews>
  <sheetFormatPr baseColWidth="10" defaultRowHeight="15" x14ac:dyDescent="0.25"/>
  <cols>
    <col min="1" max="1" width="7.7109375" customWidth="1"/>
    <col min="2" max="2" width="8" customWidth="1"/>
    <col min="3" max="3" width="37.85546875" customWidth="1"/>
    <col min="4" max="4" width="13.710937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5.28515625" bestFit="1" customWidth="1"/>
    <col min="9" max="9" width="16" customWidth="1"/>
    <col min="10" max="10" width="13.7109375" customWidth="1"/>
    <col min="11" max="11" width="8.42578125" bestFit="1" customWidth="1"/>
    <col min="12" max="12" width="15.140625" customWidth="1"/>
    <col min="13" max="14" width="8.42578125" bestFit="1" customWidth="1"/>
  </cols>
  <sheetData>
    <row r="1" spans="1:13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thickBot="1" x14ac:dyDescent="0.3">
      <c r="A2" s="2" t="s">
        <v>1</v>
      </c>
      <c r="B2" s="3" t="s">
        <v>2</v>
      </c>
      <c r="C2" s="4"/>
      <c r="D2" s="5" t="s">
        <v>3</v>
      </c>
      <c r="E2" s="6"/>
      <c r="F2" s="6"/>
      <c r="G2" s="6"/>
      <c r="H2" s="6"/>
      <c r="I2" s="7" t="s">
        <v>4</v>
      </c>
      <c r="J2" s="5" t="s">
        <v>5</v>
      </c>
      <c r="K2" s="6"/>
      <c r="L2" s="6"/>
      <c r="M2" s="8"/>
    </row>
    <row r="3" spans="1:13" ht="52.5" customHeight="1" thickBot="1" x14ac:dyDescent="0.3">
      <c r="A3" s="9"/>
      <c r="B3" s="10"/>
      <c r="C3" s="11"/>
      <c r="D3" s="12" t="s">
        <v>6</v>
      </c>
      <c r="E3" s="12" t="s">
        <v>7</v>
      </c>
      <c r="F3" s="13" t="s">
        <v>8</v>
      </c>
      <c r="G3" s="14"/>
      <c r="H3" s="15" t="s">
        <v>9</v>
      </c>
      <c r="I3" s="16"/>
      <c r="J3" s="17" t="s">
        <v>10</v>
      </c>
      <c r="K3" s="18"/>
      <c r="L3" s="17" t="s">
        <v>11</v>
      </c>
      <c r="M3" s="18"/>
    </row>
    <row r="4" spans="1:13" ht="15.75" thickBot="1" x14ac:dyDescent="0.3">
      <c r="A4" s="19"/>
      <c r="B4" s="20" t="s">
        <v>12</v>
      </c>
      <c r="C4" s="20" t="s">
        <v>13</v>
      </c>
      <c r="D4" s="21"/>
      <c r="E4" s="21"/>
      <c r="F4" s="22" t="s">
        <v>14</v>
      </c>
      <c r="G4" s="23" t="s">
        <v>15</v>
      </c>
      <c r="H4" s="24"/>
      <c r="I4" s="25"/>
      <c r="J4" s="26" t="s">
        <v>16</v>
      </c>
      <c r="K4" s="26" t="s">
        <v>17</v>
      </c>
      <c r="L4" s="26" t="s">
        <v>16</v>
      </c>
      <c r="M4" s="26" t="s">
        <v>17</v>
      </c>
    </row>
    <row r="5" spans="1:13" ht="15.75" thickBot="1" x14ac:dyDescent="0.3">
      <c r="A5" s="27"/>
      <c r="B5" s="28"/>
      <c r="C5" s="29"/>
      <c r="D5" s="30"/>
      <c r="E5" s="31"/>
      <c r="F5" s="30"/>
      <c r="G5" s="30"/>
      <c r="H5" s="30"/>
      <c r="I5" s="30"/>
      <c r="J5" s="30"/>
      <c r="K5" s="30"/>
      <c r="L5" s="30"/>
      <c r="M5" s="30"/>
    </row>
    <row r="6" spans="1:13" ht="15.75" thickBot="1" x14ac:dyDescent="0.3">
      <c r="A6" s="32"/>
      <c r="B6" s="33" t="s">
        <v>18</v>
      </c>
      <c r="C6" s="34"/>
      <c r="D6" s="35">
        <f>SUM(D8,D41,D74,D118,D122,D131,D134)</f>
        <v>964835919.35000002</v>
      </c>
      <c r="E6" s="35">
        <f>SUM(E8,E41,E74,E118,E122,E131,E134)</f>
        <v>46685663.75</v>
      </c>
      <c r="F6" s="35">
        <f>SUM(F8,F41,F74,F118,F122,F131,F134)</f>
        <v>12615492.800000003</v>
      </c>
      <c r="G6" s="35">
        <f>SUM(G8,G41,G74,G118,G122,G131,G134)</f>
        <v>12615492.799999999</v>
      </c>
      <c r="H6" s="35">
        <f>SUM(H8,H41,H74,H118,H122,H131,H134)</f>
        <v>1011521583.0999999</v>
      </c>
      <c r="I6" s="35">
        <f>SUM(I8,I41,I74,I118,I122,I131,I134)</f>
        <v>1081135894.1303</v>
      </c>
      <c r="J6" s="35">
        <f>SUM(J8,J41,J74,J118,J122,J131,J134)</f>
        <v>116299974.78030004</v>
      </c>
      <c r="K6" s="35">
        <f>(I6*100/D6)-100</f>
        <v>12.053860397180287</v>
      </c>
      <c r="L6" s="35">
        <f>SUM(L8,L41,L74,L118,L122,L131,L134)</f>
        <v>69614311.030300021</v>
      </c>
      <c r="M6" s="59">
        <f>(I6*100/H6)-100</f>
        <v>6.8821379784061349</v>
      </c>
    </row>
    <row r="7" spans="1:13" x14ac:dyDescent="0.25">
      <c r="A7" s="60"/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61"/>
    </row>
    <row r="8" spans="1:13" x14ac:dyDescent="0.25">
      <c r="A8" s="62" t="s">
        <v>19</v>
      </c>
      <c r="B8" s="63"/>
      <c r="C8" s="39"/>
      <c r="D8" s="40">
        <f t="shared" ref="D8:J8" si="0">SUM(D9:D39)</f>
        <v>902166796.09000003</v>
      </c>
      <c r="E8" s="40">
        <f t="shared" si="0"/>
        <v>37150562.530000001</v>
      </c>
      <c r="F8" s="40">
        <f t="shared" si="0"/>
        <v>10621585.040000001</v>
      </c>
      <c r="G8" s="40">
        <f t="shared" si="0"/>
        <v>10621585.039999999</v>
      </c>
      <c r="H8" s="40">
        <f t="shared" si="0"/>
        <v>939317358.61999989</v>
      </c>
      <c r="I8" s="40">
        <f t="shared" si="0"/>
        <v>1000049898.6800002</v>
      </c>
      <c r="J8" s="40">
        <f t="shared" si="0"/>
        <v>97883102.590000033</v>
      </c>
      <c r="K8" s="40">
        <f t="shared" ref="K8:K39" si="1">(I8*100/D8)-100</f>
        <v>10.849778889472148</v>
      </c>
      <c r="L8" s="40">
        <f>SUM(L9:L39)</f>
        <v>60732540.060000032</v>
      </c>
      <c r="M8" s="64">
        <f t="shared" ref="M8:M39" si="2">(I8*100/H8)-100</f>
        <v>6.4656039306274096</v>
      </c>
    </row>
    <row r="9" spans="1:13" x14ac:dyDescent="0.25">
      <c r="A9" s="60"/>
      <c r="B9" s="41">
        <v>11101</v>
      </c>
      <c r="C9" s="42" t="s">
        <v>20</v>
      </c>
      <c r="D9" s="43">
        <v>121912979.84999999</v>
      </c>
      <c r="E9" s="43">
        <v>0</v>
      </c>
      <c r="F9" s="43">
        <v>0</v>
      </c>
      <c r="G9" s="43">
        <v>4970702.3600000003</v>
      </c>
      <c r="H9" s="43">
        <f t="shared" ref="H9:H39" si="3">(D9+E9+F9)-G9</f>
        <v>116942277.48999999</v>
      </c>
      <c r="I9" s="43">
        <v>122648113.23</v>
      </c>
      <c r="J9" s="43">
        <f t="shared" ref="J9:J39" si="4">I9-D9</f>
        <v>735133.38000001013</v>
      </c>
      <c r="K9" s="43">
        <f t="shared" si="1"/>
        <v>0.60299845094796467</v>
      </c>
      <c r="L9" s="43">
        <f t="shared" ref="L9:L39" si="5">I9-H9</f>
        <v>5705835.7400000095</v>
      </c>
      <c r="M9" s="65">
        <f t="shared" si="2"/>
        <v>4.8791898554292459</v>
      </c>
    </row>
    <row r="10" spans="1:13" x14ac:dyDescent="0.25">
      <c r="A10" s="60"/>
      <c r="B10" s="41">
        <v>11301</v>
      </c>
      <c r="C10" s="42" t="s">
        <v>21</v>
      </c>
      <c r="D10" s="43">
        <v>241899605.87</v>
      </c>
      <c r="E10" s="43">
        <v>9162286.8900000006</v>
      </c>
      <c r="F10" s="43">
        <v>7725349.1099999994</v>
      </c>
      <c r="G10" s="43">
        <v>0</v>
      </c>
      <c r="H10" s="43">
        <f t="shared" si="3"/>
        <v>258787241.87</v>
      </c>
      <c r="I10" s="43">
        <v>263801309.53</v>
      </c>
      <c r="J10" s="43">
        <f t="shared" si="4"/>
        <v>21901703.659999996</v>
      </c>
      <c r="K10" s="43">
        <f t="shared" si="1"/>
        <v>9.0540468560210314</v>
      </c>
      <c r="L10" s="43">
        <f t="shared" si="5"/>
        <v>5014067.6599999964</v>
      </c>
      <c r="M10" s="65">
        <f t="shared" si="2"/>
        <v>1.9375250587193875</v>
      </c>
    </row>
    <row r="11" spans="1:13" x14ac:dyDescent="0.25">
      <c r="A11" s="60"/>
      <c r="B11" s="36">
        <v>12201</v>
      </c>
      <c r="C11" s="37" t="s">
        <v>22</v>
      </c>
      <c r="D11" s="43">
        <v>3396594.62</v>
      </c>
      <c r="E11" s="43">
        <v>5079625.99</v>
      </c>
      <c r="F11" s="43">
        <v>0</v>
      </c>
      <c r="G11" s="43">
        <v>0</v>
      </c>
      <c r="H11" s="43">
        <f t="shared" si="3"/>
        <v>8476220.6099999994</v>
      </c>
      <c r="I11" s="43">
        <v>3413057.12</v>
      </c>
      <c r="J11" s="43">
        <f t="shared" si="4"/>
        <v>16462.5</v>
      </c>
      <c r="K11" s="43">
        <f t="shared" si="1"/>
        <v>0.48467662002008183</v>
      </c>
      <c r="L11" s="43">
        <f t="shared" si="5"/>
        <v>-5063163.4899999993</v>
      </c>
      <c r="M11" s="65">
        <f t="shared" si="2"/>
        <v>-59.733738926363309</v>
      </c>
    </row>
    <row r="12" spans="1:13" ht="30" x14ac:dyDescent="0.25">
      <c r="A12" s="60"/>
      <c r="B12" s="41">
        <v>12301</v>
      </c>
      <c r="C12" s="42" t="s">
        <v>23</v>
      </c>
      <c r="D12" s="43">
        <v>99250</v>
      </c>
      <c r="E12" s="43">
        <v>0</v>
      </c>
      <c r="F12" s="43">
        <v>0</v>
      </c>
      <c r="G12" s="43">
        <v>99250</v>
      </c>
      <c r="H12" s="43">
        <f t="shared" si="3"/>
        <v>0</v>
      </c>
      <c r="I12" s="43">
        <v>100000</v>
      </c>
      <c r="J12" s="43">
        <f t="shared" si="4"/>
        <v>750</v>
      </c>
      <c r="K12" s="43">
        <f t="shared" si="1"/>
        <v>0.7556675062972289</v>
      </c>
      <c r="L12" s="43">
        <f t="shared" si="5"/>
        <v>100000</v>
      </c>
      <c r="M12" s="65"/>
    </row>
    <row r="13" spans="1:13" ht="30" x14ac:dyDescent="0.25">
      <c r="A13" s="60"/>
      <c r="B13" s="41">
        <v>13101</v>
      </c>
      <c r="C13" s="42" t="s">
        <v>24</v>
      </c>
      <c r="D13" s="43">
        <v>2546741.6</v>
      </c>
      <c r="E13" s="43">
        <v>83254.259999999995</v>
      </c>
      <c r="F13" s="43">
        <v>0</v>
      </c>
      <c r="G13" s="43">
        <v>0</v>
      </c>
      <c r="H13" s="43">
        <f t="shared" si="3"/>
        <v>2629995.86</v>
      </c>
      <c r="I13" s="43">
        <v>3100768.88</v>
      </c>
      <c r="J13" s="43">
        <f t="shared" si="4"/>
        <v>554027.2799999998</v>
      </c>
      <c r="K13" s="43">
        <f t="shared" si="1"/>
        <v>21.754357803712793</v>
      </c>
      <c r="L13" s="43">
        <f t="shared" si="5"/>
        <v>470773.02</v>
      </c>
      <c r="M13" s="65">
        <f t="shared" si="2"/>
        <v>17.900143006308767</v>
      </c>
    </row>
    <row r="14" spans="1:13" x14ac:dyDescent="0.25">
      <c r="A14" s="60"/>
      <c r="B14" s="41">
        <v>13102</v>
      </c>
      <c r="C14" s="42" t="s">
        <v>25</v>
      </c>
      <c r="D14" s="43">
        <v>8932500</v>
      </c>
      <c r="E14" s="43">
        <v>0</v>
      </c>
      <c r="F14" s="43">
        <v>0</v>
      </c>
      <c r="G14" s="43">
        <v>0</v>
      </c>
      <c r="H14" s="43">
        <f t="shared" si="3"/>
        <v>8932500</v>
      </c>
      <c r="I14" s="43">
        <v>3252168.16</v>
      </c>
      <c r="J14" s="43">
        <f t="shared" si="4"/>
        <v>-5680331.8399999999</v>
      </c>
      <c r="K14" s="43">
        <f t="shared" si="1"/>
        <v>-63.591736244052619</v>
      </c>
      <c r="L14" s="43">
        <f t="shared" si="5"/>
        <v>-5680331.8399999999</v>
      </c>
      <c r="M14" s="65">
        <f t="shared" si="2"/>
        <v>-63.591736244052619</v>
      </c>
    </row>
    <row r="15" spans="1:13" x14ac:dyDescent="0.25">
      <c r="A15" s="60"/>
      <c r="B15" s="41">
        <v>13202</v>
      </c>
      <c r="C15" s="42" t="s">
        <v>26</v>
      </c>
      <c r="D15" s="43">
        <v>28288463.600000001</v>
      </c>
      <c r="E15" s="43">
        <v>804540.28</v>
      </c>
      <c r="F15" s="43">
        <v>0</v>
      </c>
      <c r="G15" s="43">
        <v>68594.3</v>
      </c>
      <c r="H15" s="43">
        <f t="shared" si="3"/>
        <v>29024409.580000002</v>
      </c>
      <c r="I15" s="43">
        <v>31643691.23</v>
      </c>
      <c r="J15" s="43">
        <f t="shared" si="4"/>
        <v>3355227.629999999</v>
      </c>
      <c r="K15" s="43">
        <f t="shared" si="1"/>
        <v>11.860763021431808</v>
      </c>
      <c r="L15" s="43">
        <f t="shared" si="5"/>
        <v>2619281.6499999985</v>
      </c>
      <c r="M15" s="65">
        <f t="shared" si="2"/>
        <v>9.0244097568306074</v>
      </c>
    </row>
    <row r="16" spans="1:13" x14ac:dyDescent="0.25">
      <c r="A16" s="60"/>
      <c r="B16" s="41">
        <v>13203</v>
      </c>
      <c r="C16" s="42" t="s">
        <v>27</v>
      </c>
      <c r="D16" s="43">
        <v>85174010.950000003</v>
      </c>
      <c r="E16" s="43">
        <v>2120362.0499999998</v>
      </c>
      <c r="F16" s="43">
        <v>167550.09</v>
      </c>
      <c r="G16" s="43">
        <v>0</v>
      </c>
      <c r="H16" s="43">
        <f t="shared" si="3"/>
        <v>87461923.090000004</v>
      </c>
      <c r="I16" s="43">
        <v>92451577.530000001</v>
      </c>
      <c r="J16" s="43">
        <f t="shared" si="4"/>
        <v>7277566.5799999982</v>
      </c>
      <c r="K16" s="43">
        <f t="shared" si="1"/>
        <v>8.544351145177572</v>
      </c>
      <c r="L16" s="43">
        <f t="shared" si="5"/>
        <v>4989654.4399999976</v>
      </c>
      <c r="M16" s="65">
        <f t="shared" si="2"/>
        <v>5.7049448076570997</v>
      </c>
    </row>
    <row r="17" spans="1:13" x14ac:dyDescent="0.25">
      <c r="A17" s="60"/>
      <c r="B17" s="41">
        <v>13301</v>
      </c>
      <c r="C17" s="42" t="s">
        <v>28</v>
      </c>
      <c r="D17" s="43">
        <v>1488750</v>
      </c>
      <c r="E17" s="43">
        <v>0</v>
      </c>
      <c r="F17" s="43">
        <v>0</v>
      </c>
      <c r="G17" s="43">
        <v>11469.48</v>
      </c>
      <c r="H17" s="43">
        <f t="shared" si="3"/>
        <v>1477280.52</v>
      </c>
      <c r="I17" s="43">
        <v>1477280.52</v>
      </c>
      <c r="J17" s="43">
        <f t="shared" si="4"/>
        <v>-11469.479999999981</v>
      </c>
      <c r="K17" s="43">
        <f t="shared" si="1"/>
        <v>-0.77041007556674401</v>
      </c>
      <c r="L17" s="43">
        <f t="shared" si="5"/>
        <v>0</v>
      </c>
      <c r="M17" s="65">
        <f t="shared" si="2"/>
        <v>0</v>
      </c>
    </row>
    <row r="18" spans="1:13" x14ac:dyDescent="0.25">
      <c r="A18" s="60"/>
      <c r="B18" s="41">
        <v>13401</v>
      </c>
      <c r="C18" s="42" t="s">
        <v>29</v>
      </c>
      <c r="D18" s="43">
        <v>162603833.44999999</v>
      </c>
      <c r="E18" s="43">
        <v>1114442.21</v>
      </c>
      <c r="F18" s="43">
        <v>0</v>
      </c>
      <c r="G18" s="43">
        <v>0</v>
      </c>
      <c r="H18" s="43">
        <f t="shared" si="3"/>
        <v>163718275.66</v>
      </c>
      <c r="I18" s="43">
        <v>169074217.93000001</v>
      </c>
      <c r="J18" s="43">
        <f t="shared" si="4"/>
        <v>6470384.4800000191</v>
      </c>
      <c r="K18" s="43">
        <f t="shared" si="1"/>
        <v>3.9792324342646168</v>
      </c>
      <c r="L18" s="43">
        <f t="shared" si="5"/>
        <v>5355942.2700000107</v>
      </c>
      <c r="M18" s="65">
        <f t="shared" si="2"/>
        <v>3.271438236451317</v>
      </c>
    </row>
    <row r="19" spans="1:13" ht="30" x14ac:dyDescent="0.25">
      <c r="A19" s="60"/>
      <c r="B19" s="41">
        <v>14101</v>
      </c>
      <c r="C19" s="42" t="s">
        <v>30</v>
      </c>
      <c r="D19" s="43">
        <v>37671320.93</v>
      </c>
      <c r="E19" s="43">
        <v>2368331.44</v>
      </c>
      <c r="F19" s="43">
        <v>0</v>
      </c>
      <c r="G19" s="43">
        <v>0</v>
      </c>
      <c r="H19" s="43">
        <f t="shared" si="3"/>
        <v>40039652.369999997</v>
      </c>
      <c r="I19" s="43">
        <v>43401782.75</v>
      </c>
      <c r="J19" s="43">
        <f t="shared" si="4"/>
        <v>5730461.8200000003</v>
      </c>
      <c r="K19" s="43">
        <f t="shared" si="1"/>
        <v>15.211735820594711</v>
      </c>
      <c r="L19" s="43">
        <f t="shared" si="5"/>
        <v>3362130.3800000027</v>
      </c>
      <c r="M19" s="65">
        <f t="shared" si="2"/>
        <v>8.3970019243201648</v>
      </c>
    </row>
    <row r="20" spans="1:13" ht="30" x14ac:dyDescent="0.25">
      <c r="A20" s="60"/>
      <c r="B20" s="41">
        <v>14102</v>
      </c>
      <c r="C20" s="42" t="s">
        <v>31</v>
      </c>
      <c r="D20" s="43">
        <v>40938809.810000002</v>
      </c>
      <c r="E20" s="43">
        <v>8205146.3300000001</v>
      </c>
      <c r="F20" s="43">
        <v>0</v>
      </c>
      <c r="G20" s="43">
        <v>0</v>
      </c>
      <c r="H20" s="43">
        <f t="shared" si="3"/>
        <v>49143956.140000001</v>
      </c>
      <c r="I20" s="43">
        <v>49466022.370000005</v>
      </c>
      <c r="J20" s="43">
        <f t="shared" si="4"/>
        <v>8527212.5600000024</v>
      </c>
      <c r="K20" s="43">
        <f t="shared" si="1"/>
        <v>20.829165771001684</v>
      </c>
      <c r="L20" s="43">
        <f t="shared" si="5"/>
        <v>322066.23000000417</v>
      </c>
      <c r="M20" s="65">
        <f t="shared" si="2"/>
        <v>0.65535267263079788</v>
      </c>
    </row>
    <row r="21" spans="1:13" x14ac:dyDescent="0.25">
      <c r="A21" s="60"/>
      <c r="B21" s="41">
        <v>14401</v>
      </c>
      <c r="C21" s="42" t="s">
        <v>32</v>
      </c>
      <c r="D21" s="43">
        <v>988422.53</v>
      </c>
      <c r="E21" s="43">
        <v>0</v>
      </c>
      <c r="F21" s="43">
        <v>0</v>
      </c>
      <c r="G21" s="43">
        <v>347215.42</v>
      </c>
      <c r="H21" s="43">
        <f t="shared" si="3"/>
        <v>641207.1100000001</v>
      </c>
      <c r="I21" s="43">
        <v>1030000</v>
      </c>
      <c r="J21" s="43">
        <f t="shared" si="4"/>
        <v>41577.469999999972</v>
      </c>
      <c r="K21" s="43">
        <f t="shared" si="1"/>
        <v>4.2064470141124701</v>
      </c>
      <c r="L21" s="43">
        <f t="shared" si="5"/>
        <v>388792.8899999999</v>
      </c>
      <c r="M21" s="65">
        <f t="shared" si="2"/>
        <v>60.63452571510004</v>
      </c>
    </row>
    <row r="22" spans="1:13" ht="30" x14ac:dyDescent="0.25">
      <c r="A22" s="60"/>
      <c r="B22" s="41">
        <v>14410</v>
      </c>
      <c r="C22" s="42" t="s">
        <v>33</v>
      </c>
      <c r="D22" s="43">
        <v>709833.32</v>
      </c>
      <c r="E22" s="43">
        <v>0</v>
      </c>
      <c r="F22" s="43">
        <v>0</v>
      </c>
      <c r="G22" s="43">
        <v>161595.25</v>
      </c>
      <c r="H22" s="43">
        <f t="shared" si="3"/>
        <v>548238.06999999995</v>
      </c>
      <c r="I22" s="43">
        <v>650000</v>
      </c>
      <c r="J22" s="43">
        <f t="shared" si="4"/>
        <v>-59833.319999999949</v>
      </c>
      <c r="K22" s="43">
        <f t="shared" si="1"/>
        <v>-8.4292070144016265</v>
      </c>
      <c r="L22" s="43">
        <f t="shared" si="5"/>
        <v>101761.93000000005</v>
      </c>
      <c r="M22" s="65">
        <f t="shared" si="2"/>
        <v>18.561631445988425</v>
      </c>
    </row>
    <row r="23" spans="1:13" ht="30" x14ac:dyDescent="0.25">
      <c r="A23" s="60"/>
      <c r="B23" s="41">
        <v>14411</v>
      </c>
      <c r="C23" s="42" t="s">
        <v>34</v>
      </c>
      <c r="D23" s="43">
        <v>1960327.34</v>
      </c>
      <c r="E23" s="43">
        <v>0</v>
      </c>
      <c r="F23" s="43">
        <v>0</v>
      </c>
      <c r="G23" s="43">
        <v>1047615.43</v>
      </c>
      <c r="H23" s="43">
        <f t="shared" si="3"/>
        <v>912711.91</v>
      </c>
      <c r="I23" s="43">
        <v>0</v>
      </c>
      <c r="J23" s="43">
        <f t="shared" si="4"/>
        <v>-1960327.34</v>
      </c>
      <c r="K23" s="43">
        <f t="shared" si="1"/>
        <v>-100</v>
      </c>
      <c r="L23" s="43">
        <f t="shared" si="5"/>
        <v>-912711.91</v>
      </c>
      <c r="M23" s="65">
        <f t="shared" si="2"/>
        <v>-100</v>
      </c>
    </row>
    <row r="24" spans="1:13" ht="30" x14ac:dyDescent="0.25">
      <c r="A24" s="60"/>
      <c r="B24" s="41">
        <v>14412</v>
      </c>
      <c r="C24" s="42" t="s">
        <v>35</v>
      </c>
      <c r="D24" s="44">
        <v>13937947.76</v>
      </c>
      <c r="E24" s="43">
        <v>0</v>
      </c>
      <c r="F24" s="43">
        <v>0</v>
      </c>
      <c r="G24" s="43">
        <v>466576.7</v>
      </c>
      <c r="H24" s="43">
        <f t="shared" si="3"/>
        <v>13471371.060000001</v>
      </c>
      <c r="I24" s="44">
        <v>15000000</v>
      </c>
      <c r="J24" s="44">
        <f t="shared" si="4"/>
        <v>1062052.2400000002</v>
      </c>
      <c r="K24" s="44">
        <f t="shared" si="1"/>
        <v>7.6198609600758118</v>
      </c>
      <c r="L24" s="44">
        <f t="shared" si="5"/>
        <v>1528628.9399999995</v>
      </c>
      <c r="M24" s="66">
        <f t="shared" si="2"/>
        <v>11.347240998645603</v>
      </c>
    </row>
    <row r="25" spans="1:13" x14ac:dyDescent="0.25">
      <c r="A25" s="60"/>
      <c r="B25" s="41">
        <v>15201</v>
      </c>
      <c r="C25" s="42" t="s">
        <v>36</v>
      </c>
      <c r="D25" s="43">
        <v>99250</v>
      </c>
      <c r="E25" s="43">
        <v>0</v>
      </c>
      <c r="F25" s="43">
        <v>0</v>
      </c>
      <c r="G25" s="43">
        <v>99250</v>
      </c>
      <c r="H25" s="43">
        <f t="shared" si="3"/>
        <v>0</v>
      </c>
      <c r="I25" s="43">
        <v>0</v>
      </c>
      <c r="J25" s="43">
        <f t="shared" si="4"/>
        <v>-99250</v>
      </c>
      <c r="K25" s="43">
        <f t="shared" si="1"/>
        <v>-100</v>
      </c>
      <c r="L25" s="43">
        <f t="shared" si="5"/>
        <v>0</v>
      </c>
      <c r="M25" s="65"/>
    </row>
    <row r="26" spans="1:13" ht="30" x14ac:dyDescent="0.25">
      <c r="A26" s="60"/>
      <c r="B26" s="41">
        <v>15302</v>
      </c>
      <c r="C26" s="42" t="s">
        <v>37</v>
      </c>
      <c r="D26" s="43">
        <v>431822.27</v>
      </c>
      <c r="E26" s="43">
        <v>26105.119999999999</v>
      </c>
      <c r="F26" s="43">
        <v>0</v>
      </c>
      <c r="G26" s="43">
        <v>18519.849999999999</v>
      </c>
      <c r="H26" s="43">
        <f t="shared" si="3"/>
        <v>439407.54000000004</v>
      </c>
      <c r="I26" s="43">
        <v>482168.55</v>
      </c>
      <c r="J26" s="43">
        <f t="shared" si="4"/>
        <v>50346.27999999997</v>
      </c>
      <c r="K26" s="43">
        <f t="shared" si="1"/>
        <v>11.659028146000892</v>
      </c>
      <c r="L26" s="43">
        <f t="shared" si="5"/>
        <v>42761.009999999951</v>
      </c>
      <c r="M26" s="65">
        <f t="shared" si="2"/>
        <v>9.7315148483797032</v>
      </c>
    </row>
    <row r="27" spans="1:13" x14ac:dyDescent="0.25">
      <c r="A27" s="60"/>
      <c r="B27" s="41">
        <v>15401</v>
      </c>
      <c r="C27" s="42" t="s">
        <v>38</v>
      </c>
      <c r="D27" s="43">
        <v>26861376.149999999</v>
      </c>
      <c r="E27" s="43">
        <v>1399009.34</v>
      </c>
      <c r="F27" s="43">
        <v>1052217.3400000001</v>
      </c>
      <c r="G27" s="43">
        <v>0</v>
      </c>
      <c r="H27" s="43">
        <f t="shared" si="3"/>
        <v>29312602.829999998</v>
      </c>
      <c r="I27" s="43">
        <v>30593130.329999998</v>
      </c>
      <c r="J27" s="43">
        <f t="shared" si="4"/>
        <v>3731754.1799999997</v>
      </c>
      <c r="K27" s="43">
        <f t="shared" si="1"/>
        <v>13.892639599553803</v>
      </c>
      <c r="L27" s="43">
        <f t="shared" si="5"/>
        <v>1280527.5</v>
      </c>
      <c r="M27" s="65">
        <f t="shared" si="2"/>
        <v>4.3685219883968927</v>
      </c>
    </row>
    <row r="28" spans="1:13" x14ac:dyDescent="0.25">
      <c r="A28" s="60"/>
      <c r="B28" s="41">
        <v>15402</v>
      </c>
      <c r="C28" s="42" t="s">
        <v>39</v>
      </c>
      <c r="D28" s="43">
        <v>14771060.550000001</v>
      </c>
      <c r="E28" s="43">
        <v>707073.9</v>
      </c>
      <c r="F28" s="43">
        <v>614235.15</v>
      </c>
      <c r="G28" s="43">
        <v>0</v>
      </c>
      <c r="H28" s="43">
        <f t="shared" si="3"/>
        <v>16092369.600000001</v>
      </c>
      <c r="I28" s="43">
        <v>20799900.420000002</v>
      </c>
      <c r="J28" s="43">
        <f t="shared" si="4"/>
        <v>6028839.870000001</v>
      </c>
      <c r="K28" s="43">
        <f t="shared" si="1"/>
        <v>40.815213298953012</v>
      </c>
      <c r="L28" s="43">
        <f t="shared" si="5"/>
        <v>4707530.82</v>
      </c>
      <c r="M28" s="65">
        <f t="shared" si="2"/>
        <v>29.253186056576766</v>
      </c>
    </row>
    <row r="29" spans="1:13" x14ac:dyDescent="0.25">
      <c r="A29" s="60"/>
      <c r="B29" s="41">
        <v>15403</v>
      </c>
      <c r="C29" s="42" t="s">
        <v>40</v>
      </c>
      <c r="D29" s="43">
        <v>56727967.869999997</v>
      </c>
      <c r="E29" s="43">
        <v>2963272.29</v>
      </c>
      <c r="F29" s="43">
        <v>811598.14</v>
      </c>
      <c r="G29" s="43">
        <v>0</v>
      </c>
      <c r="H29" s="43">
        <f t="shared" si="3"/>
        <v>60502838.299999997</v>
      </c>
      <c r="I29" s="43">
        <v>63071428.170000002</v>
      </c>
      <c r="J29" s="43">
        <f t="shared" si="4"/>
        <v>6343460.3000000045</v>
      </c>
      <c r="K29" s="43">
        <f t="shared" si="1"/>
        <v>11.18224491054734</v>
      </c>
      <c r="L29" s="43">
        <f t="shared" si="5"/>
        <v>2568589.8700000048</v>
      </c>
      <c r="M29" s="65">
        <f t="shared" si="2"/>
        <v>4.2454039218189905</v>
      </c>
    </row>
    <row r="30" spans="1:13" x14ac:dyDescent="0.25">
      <c r="A30" s="60"/>
      <c r="B30" s="41">
        <v>15404</v>
      </c>
      <c r="C30" s="42" t="s">
        <v>41</v>
      </c>
      <c r="D30" s="43">
        <v>13500438.689999999</v>
      </c>
      <c r="E30" s="43">
        <v>404346.04</v>
      </c>
      <c r="F30" s="43">
        <v>0</v>
      </c>
      <c r="G30" s="43">
        <v>685085.18</v>
      </c>
      <c r="H30" s="43">
        <f t="shared" si="3"/>
        <v>13219699.549999999</v>
      </c>
      <c r="I30" s="43">
        <v>14735416.189999999</v>
      </c>
      <c r="J30" s="43">
        <f t="shared" si="4"/>
        <v>1234977.5</v>
      </c>
      <c r="K30" s="43">
        <f t="shared" si="1"/>
        <v>9.1476842224006276</v>
      </c>
      <c r="L30" s="43">
        <f t="shared" si="5"/>
        <v>1515716.6400000006</v>
      </c>
      <c r="M30" s="65">
        <f t="shared" si="2"/>
        <v>11.465590683564372</v>
      </c>
    </row>
    <row r="31" spans="1:13" x14ac:dyDescent="0.25">
      <c r="A31" s="60"/>
      <c r="B31" s="41">
        <v>15405</v>
      </c>
      <c r="C31" s="42" t="s">
        <v>42</v>
      </c>
      <c r="D31" s="43">
        <v>6110756.25</v>
      </c>
      <c r="E31" s="43">
        <v>0</v>
      </c>
      <c r="F31" s="43">
        <v>0</v>
      </c>
      <c r="G31" s="43">
        <v>268523.15999999997</v>
      </c>
      <c r="H31" s="43">
        <f t="shared" si="3"/>
        <v>5842233.0899999999</v>
      </c>
      <c r="I31" s="43">
        <v>6260556.25</v>
      </c>
      <c r="J31" s="43">
        <f t="shared" si="4"/>
        <v>149800</v>
      </c>
      <c r="K31" s="43">
        <f t="shared" si="1"/>
        <v>2.4514150764890985</v>
      </c>
      <c r="L31" s="43">
        <f t="shared" si="5"/>
        <v>418323.16000000015</v>
      </c>
      <c r="M31" s="65">
        <f t="shared" si="2"/>
        <v>7.1603298525701291</v>
      </c>
    </row>
    <row r="32" spans="1:13" x14ac:dyDescent="0.25">
      <c r="A32" s="60"/>
      <c r="B32" s="41">
        <v>15406</v>
      </c>
      <c r="C32" s="42" t="s">
        <v>43</v>
      </c>
      <c r="D32" s="43">
        <v>10429435.25</v>
      </c>
      <c r="E32" s="43">
        <v>657634.18999999994</v>
      </c>
      <c r="F32" s="43">
        <v>250635.21</v>
      </c>
      <c r="G32" s="43">
        <v>0</v>
      </c>
      <c r="H32" s="43">
        <f t="shared" si="3"/>
        <v>11337704.65</v>
      </c>
      <c r="I32" s="43">
        <v>12056262.32</v>
      </c>
      <c r="J32" s="43">
        <f t="shared" si="4"/>
        <v>1626827.0700000003</v>
      </c>
      <c r="K32" s="43">
        <f t="shared" si="1"/>
        <v>15.598419578854958</v>
      </c>
      <c r="L32" s="43">
        <f t="shared" si="5"/>
        <v>718557.66999999993</v>
      </c>
      <c r="M32" s="65">
        <f t="shared" si="2"/>
        <v>6.3377702293558968</v>
      </c>
    </row>
    <row r="33" spans="1:13" x14ac:dyDescent="0.25">
      <c r="A33" s="60"/>
      <c r="B33" s="41">
        <v>15412</v>
      </c>
      <c r="C33" s="42" t="s">
        <v>44</v>
      </c>
      <c r="D33" s="43">
        <v>2049191.43</v>
      </c>
      <c r="E33" s="43">
        <v>2033932.2</v>
      </c>
      <c r="F33" s="43">
        <v>0</v>
      </c>
      <c r="G33" s="43">
        <v>0</v>
      </c>
      <c r="H33" s="43">
        <f t="shared" si="3"/>
        <v>4083123.63</v>
      </c>
      <c r="I33" s="43">
        <v>3897376.2</v>
      </c>
      <c r="J33" s="43">
        <f t="shared" si="4"/>
        <v>1848184.7700000003</v>
      </c>
      <c r="K33" s="43">
        <f t="shared" si="1"/>
        <v>90.19092813598192</v>
      </c>
      <c r="L33" s="43">
        <f t="shared" si="5"/>
        <v>-185747.4299999997</v>
      </c>
      <c r="M33" s="65">
        <f t="shared" si="2"/>
        <v>-4.5491502788515845</v>
      </c>
    </row>
    <row r="34" spans="1:13" x14ac:dyDescent="0.25">
      <c r="A34" s="60"/>
      <c r="B34" s="41">
        <v>15501</v>
      </c>
      <c r="C34" s="42" t="s">
        <v>45</v>
      </c>
      <c r="D34" s="43">
        <v>99250</v>
      </c>
      <c r="E34" s="43">
        <v>0</v>
      </c>
      <c r="F34" s="43">
        <v>0</v>
      </c>
      <c r="G34" s="43">
        <v>99250</v>
      </c>
      <c r="H34" s="43">
        <f t="shared" si="3"/>
        <v>0</v>
      </c>
      <c r="I34" s="43">
        <v>0</v>
      </c>
      <c r="J34" s="43">
        <f t="shared" si="4"/>
        <v>-99250</v>
      </c>
      <c r="K34" s="43">
        <f t="shared" si="1"/>
        <v>-100</v>
      </c>
      <c r="L34" s="43">
        <f t="shared" si="5"/>
        <v>0</v>
      </c>
      <c r="M34" s="65"/>
    </row>
    <row r="35" spans="1:13" x14ac:dyDescent="0.25">
      <c r="A35" s="60"/>
      <c r="B35" s="45">
        <v>15901</v>
      </c>
      <c r="C35" s="46" t="s">
        <v>46</v>
      </c>
      <c r="D35" s="43">
        <v>1488000</v>
      </c>
      <c r="E35" s="43">
        <v>21200</v>
      </c>
      <c r="F35" s="43">
        <v>0</v>
      </c>
      <c r="G35" s="43">
        <v>0</v>
      </c>
      <c r="H35" s="43">
        <f t="shared" si="3"/>
        <v>1509200</v>
      </c>
      <c r="I35" s="43">
        <v>0</v>
      </c>
      <c r="J35" s="43">
        <f t="shared" si="4"/>
        <v>-1488000</v>
      </c>
      <c r="K35" s="43">
        <f t="shared" si="1"/>
        <v>-100</v>
      </c>
      <c r="L35" s="43">
        <f t="shared" si="5"/>
        <v>-1509200</v>
      </c>
      <c r="M35" s="65">
        <f t="shared" si="2"/>
        <v>-100</v>
      </c>
    </row>
    <row r="36" spans="1:13" ht="30" x14ac:dyDescent="0.25">
      <c r="A36" s="60"/>
      <c r="B36" s="41">
        <v>15913</v>
      </c>
      <c r="C36" s="42" t="s">
        <v>47</v>
      </c>
      <c r="D36" s="43">
        <v>4961000</v>
      </c>
      <c r="E36" s="43">
        <v>0</v>
      </c>
      <c r="F36" s="43">
        <v>0</v>
      </c>
      <c r="G36" s="43">
        <v>1547841.41</v>
      </c>
      <c r="H36" s="43">
        <f t="shared" si="3"/>
        <v>3413158.59</v>
      </c>
      <c r="I36" s="43">
        <v>5060000</v>
      </c>
      <c r="J36" s="43">
        <f t="shared" si="4"/>
        <v>99000</v>
      </c>
      <c r="K36" s="43">
        <f t="shared" si="1"/>
        <v>1.9955654101995606</v>
      </c>
      <c r="L36" s="43">
        <f t="shared" si="5"/>
        <v>1646841.4100000001</v>
      </c>
      <c r="M36" s="65">
        <f t="shared" si="2"/>
        <v>48.249777048888916</v>
      </c>
    </row>
    <row r="37" spans="1:13" x14ac:dyDescent="0.25">
      <c r="A37" s="60"/>
      <c r="B37" s="41">
        <v>15914</v>
      </c>
      <c r="C37" s="42" t="s">
        <v>48</v>
      </c>
      <c r="D37" s="43">
        <v>655050</v>
      </c>
      <c r="E37" s="43">
        <v>0</v>
      </c>
      <c r="F37" s="43">
        <v>0</v>
      </c>
      <c r="G37" s="43">
        <v>278289.7</v>
      </c>
      <c r="H37" s="43">
        <f t="shared" si="3"/>
        <v>376760.3</v>
      </c>
      <c r="I37" s="43">
        <v>672000</v>
      </c>
      <c r="J37" s="43">
        <f t="shared" si="4"/>
        <v>16950</v>
      </c>
      <c r="K37" s="43">
        <f t="shared" si="1"/>
        <v>2.5875887336844556</v>
      </c>
      <c r="L37" s="43">
        <f t="shared" si="5"/>
        <v>295239.7</v>
      </c>
      <c r="M37" s="65">
        <f t="shared" si="2"/>
        <v>78.362741509654825</v>
      </c>
    </row>
    <row r="38" spans="1:13" ht="30" x14ac:dyDescent="0.25">
      <c r="A38" s="60"/>
      <c r="B38" s="41">
        <v>16101</v>
      </c>
      <c r="C38" s="42" t="s">
        <v>49</v>
      </c>
      <c r="D38" s="43"/>
      <c r="E38" s="43">
        <v>0</v>
      </c>
      <c r="F38" s="43">
        <v>0</v>
      </c>
      <c r="G38" s="43">
        <v>0</v>
      </c>
      <c r="H38" s="43">
        <f t="shared" si="3"/>
        <v>0</v>
      </c>
      <c r="I38" s="43">
        <v>28154871</v>
      </c>
      <c r="J38" s="43">
        <f t="shared" si="4"/>
        <v>28154871</v>
      </c>
      <c r="K38" s="43"/>
      <c r="L38" s="43">
        <f t="shared" si="5"/>
        <v>28154871</v>
      </c>
      <c r="M38" s="65"/>
    </row>
    <row r="39" spans="1:13" x14ac:dyDescent="0.25">
      <c r="A39" s="60"/>
      <c r="B39" s="41">
        <v>17101</v>
      </c>
      <c r="C39" s="42" t="s">
        <v>50</v>
      </c>
      <c r="D39" s="43">
        <v>11432806</v>
      </c>
      <c r="E39" s="43">
        <v>0</v>
      </c>
      <c r="F39" s="43">
        <v>0</v>
      </c>
      <c r="G39" s="43">
        <v>451806.8</v>
      </c>
      <c r="H39" s="43">
        <f t="shared" si="3"/>
        <v>10980999.199999999</v>
      </c>
      <c r="I39" s="43">
        <v>13756800</v>
      </c>
      <c r="J39" s="43">
        <f t="shared" si="4"/>
        <v>2323994</v>
      </c>
      <c r="K39" s="43">
        <f t="shared" si="1"/>
        <v>20.327415684303574</v>
      </c>
      <c r="L39" s="43">
        <f t="shared" si="5"/>
        <v>2775800.8000000007</v>
      </c>
      <c r="M39" s="65">
        <f t="shared" si="2"/>
        <v>25.278216940403752</v>
      </c>
    </row>
    <row r="40" spans="1:13" x14ac:dyDescent="0.25">
      <c r="A40" s="60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65"/>
    </row>
    <row r="41" spans="1:13" x14ac:dyDescent="0.25">
      <c r="A41" s="62" t="s">
        <v>51</v>
      </c>
      <c r="B41" s="63"/>
      <c r="C41" s="39"/>
      <c r="D41" s="40">
        <f>SUM(D42:D72)</f>
        <v>17338149.460000001</v>
      </c>
      <c r="E41" s="40">
        <v>20000</v>
      </c>
      <c r="F41" s="40">
        <v>408777.06000000006</v>
      </c>
      <c r="G41" s="40">
        <v>408777.06</v>
      </c>
      <c r="H41" s="40">
        <f>SUM(H42:H72)</f>
        <v>17358149.460000001</v>
      </c>
      <c r="I41" s="40">
        <v>17878893.943799999</v>
      </c>
      <c r="J41" s="40">
        <f>SUM(J42:J72)</f>
        <v>540744.48379999981</v>
      </c>
      <c r="K41" s="40">
        <f t="shared" ref="K41:K72" si="6">(I41*100/D41)-100</f>
        <v>3.1188131412035887</v>
      </c>
      <c r="L41" s="40">
        <f>SUM(L42:L72)</f>
        <v>520744.4837999997</v>
      </c>
      <c r="M41" s="64">
        <f t="shared" ref="M41:M72" si="7">(I41*100/H41)-100</f>
        <v>2.9999999999999858</v>
      </c>
    </row>
    <row r="42" spans="1:13" x14ac:dyDescent="0.25">
      <c r="A42" s="60"/>
      <c r="B42" s="41">
        <v>21101</v>
      </c>
      <c r="C42" s="42" t="s">
        <v>52</v>
      </c>
      <c r="D42" s="43">
        <v>4109653.68</v>
      </c>
      <c r="E42" s="43">
        <v>0</v>
      </c>
      <c r="F42" s="43">
        <v>50000</v>
      </c>
      <c r="G42" s="43">
        <v>0</v>
      </c>
      <c r="H42" s="43">
        <f t="shared" ref="H42:H72" si="8">(D42+E42+F42)-G42</f>
        <v>4159653.68</v>
      </c>
      <c r="I42" s="43">
        <v>4284443.2904000003</v>
      </c>
      <c r="J42" s="43">
        <f t="shared" ref="J42:J72" si="9">I42-D42</f>
        <v>174789.61040000012</v>
      </c>
      <c r="K42" s="43">
        <f t="shared" si="6"/>
        <v>4.2531469561688198</v>
      </c>
      <c r="L42" s="43">
        <f t="shared" ref="L42:L72" si="10">I42-H42</f>
        <v>124789.61040000012</v>
      </c>
      <c r="M42" s="65">
        <f t="shared" si="7"/>
        <v>3</v>
      </c>
    </row>
    <row r="43" spans="1:13" x14ac:dyDescent="0.25">
      <c r="A43" s="60"/>
      <c r="B43" s="41">
        <v>21102</v>
      </c>
      <c r="C43" s="42" t="s">
        <v>53</v>
      </c>
      <c r="D43" s="43">
        <v>20048.5</v>
      </c>
      <c r="E43" s="43">
        <v>0</v>
      </c>
      <c r="F43" s="43">
        <v>5000</v>
      </c>
      <c r="G43" s="43">
        <v>0</v>
      </c>
      <c r="H43" s="43">
        <f t="shared" si="8"/>
        <v>25048.5</v>
      </c>
      <c r="I43" s="43">
        <v>25799.955000000002</v>
      </c>
      <c r="J43" s="43">
        <f t="shared" si="9"/>
        <v>5751.4550000000017</v>
      </c>
      <c r="K43" s="43">
        <f t="shared" si="6"/>
        <v>28.687707309773799</v>
      </c>
      <c r="L43" s="43">
        <f t="shared" si="10"/>
        <v>751.45500000000175</v>
      </c>
      <c r="M43" s="65">
        <f t="shared" si="7"/>
        <v>3</v>
      </c>
    </row>
    <row r="44" spans="1:13" ht="30" x14ac:dyDescent="0.25">
      <c r="A44" s="60"/>
      <c r="B44" s="41">
        <v>21201</v>
      </c>
      <c r="C44" s="42" t="s">
        <v>54</v>
      </c>
      <c r="D44" s="43">
        <v>139942.5</v>
      </c>
      <c r="E44" s="43">
        <v>0</v>
      </c>
      <c r="F44" s="43">
        <v>44000</v>
      </c>
      <c r="G44" s="43">
        <v>0</v>
      </c>
      <c r="H44" s="43">
        <f t="shared" si="8"/>
        <v>183942.5</v>
      </c>
      <c r="I44" s="43">
        <v>189460.77499999999</v>
      </c>
      <c r="J44" s="43">
        <f t="shared" si="9"/>
        <v>49518.274999999994</v>
      </c>
      <c r="K44" s="43">
        <f t="shared" si="6"/>
        <v>35.384729442449583</v>
      </c>
      <c r="L44" s="43">
        <f t="shared" si="10"/>
        <v>5518.2749999999942</v>
      </c>
      <c r="M44" s="65">
        <f t="shared" si="7"/>
        <v>3</v>
      </c>
    </row>
    <row r="45" spans="1:13" ht="45" x14ac:dyDescent="0.25">
      <c r="A45" s="60"/>
      <c r="B45" s="41">
        <v>21401</v>
      </c>
      <c r="C45" s="42" t="s">
        <v>55</v>
      </c>
      <c r="D45" s="43">
        <v>2082000</v>
      </c>
      <c r="E45" s="43">
        <v>0</v>
      </c>
      <c r="F45" s="43">
        <v>0</v>
      </c>
      <c r="G45" s="43">
        <v>232810.76</v>
      </c>
      <c r="H45" s="43">
        <f t="shared" si="8"/>
        <v>1849189.24</v>
      </c>
      <c r="I45" s="43">
        <v>1911245.1030999997</v>
      </c>
      <c r="J45" s="43">
        <f t="shared" si="9"/>
        <v>-170754.89690000028</v>
      </c>
      <c r="K45" s="43">
        <f t="shared" si="6"/>
        <v>-8.2014840009606331</v>
      </c>
      <c r="L45" s="43">
        <f t="shared" si="10"/>
        <v>62055.863099999726</v>
      </c>
      <c r="M45" s="65">
        <f t="shared" si="7"/>
        <v>3.3558416714559627</v>
      </c>
    </row>
    <row r="46" spans="1:13" x14ac:dyDescent="0.25">
      <c r="A46" s="60"/>
      <c r="B46" s="41">
        <v>21501</v>
      </c>
      <c r="C46" s="42" t="s">
        <v>56</v>
      </c>
      <c r="D46" s="43">
        <v>263740</v>
      </c>
      <c r="E46" s="43">
        <v>0</v>
      </c>
      <c r="F46" s="43">
        <v>0</v>
      </c>
      <c r="G46" s="43">
        <v>0</v>
      </c>
      <c r="H46" s="43">
        <f t="shared" si="8"/>
        <v>263740</v>
      </c>
      <c r="I46" s="43">
        <v>271652.2</v>
      </c>
      <c r="J46" s="43">
        <f t="shared" si="9"/>
        <v>7912.2000000000116</v>
      </c>
      <c r="K46" s="43">
        <f t="shared" si="6"/>
        <v>3</v>
      </c>
      <c r="L46" s="43">
        <f t="shared" si="10"/>
        <v>7912.2000000000116</v>
      </c>
      <c r="M46" s="65">
        <f t="shared" si="7"/>
        <v>3</v>
      </c>
    </row>
    <row r="47" spans="1:13" x14ac:dyDescent="0.25">
      <c r="A47" s="60"/>
      <c r="B47" s="41">
        <v>21601</v>
      </c>
      <c r="C47" s="42" t="s">
        <v>57</v>
      </c>
      <c r="D47" s="43">
        <v>892500</v>
      </c>
      <c r="E47" s="43">
        <v>0</v>
      </c>
      <c r="F47" s="43">
        <v>0</v>
      </c>
      <c r="G47" s="43">
        <v>0</v>
      </c>
      <c r="H47" s="43">
        <f t="shared" si="8"/>
        <v>892500</v>
      </c>
      <c r="I47" s="43">
        <v>919275</v>
      </c>
      <c r="J47" s="43">
        <f t="shared" si="9"/>
        <v>26775</v>
      </c>
      <c r="K47" s="43">
        <f t="shared" si="6"/>
        <v>3</v>
      </c>
      <c r="L47" s="43">
        <f t="shared" si="10"/>
        <v>26775</v>
      </c>
      <c r="M47" s="65">
        <f t="shared" si="7"/>
        <v>3</v>
      </c>
    </row>
    <row r="48" spans="1:13" x14ac:dyDescent="0.25">
      <c r="A48" s="60"/>
      <c r="B48" s="41">
        <v>21801</v>
      </c>
      <c r="C48" s="42" t="s">
        <v>58</v>
      </c>
      <c r="D48" s="43">
        <v>18857.5</v>
      </c>
      <c r="E48" s="43">
        <v>0</v>
      </c>
      <c r="F48" s="43">
        <v>0</v>
      </c>
      <c r="G48" s="43">
        <v>0</v>
      </c>
      <c r="H48" s="43">
        <f t="shared" si="8"/>
        <v>18857.5</v>
      </c>
      <c r="I48" s="43">
        <v>19423.224999999999</v>
      </c>
      <c r="J48" s="43">
        <f t="shared" si="9"/>
        <v>565.72499999999854</v>
      </c>
      <c r="K48" s="43">
        <f t="shared" si="6"/>
        <v>2.9999999999999858</v>
      </c>
      <c r="L48" s="43">
        <f t="shared" si="10"/>
        <v>565.72499999999854</v>
      </c>
      <c r="M48" s="65">
        <f t="shared" si="7"/>
        <v>2.9999999999999858</v>
      </c>
    </row>
    <row r="49" spans="1:13" x14ac:dyDescent="0.25">
      <c r="A49" s="60"/>
      <c r="B49" s="41">
        <v>22104</v>
      </c>
      <c r="C49" s="42" t="s">
        <v>59</v>
      </c>
      <c r="D49" s="43">
        <v>15880</v>
      </c>
      <c r="E49" s="43">
        <v>0</v>
      </c>
      <c r="F49" s="43">
        <v>20000</v>
      </c>
      <c r="G49" s="43">
        <v>0</v>
      </c>
      <c r="H49" s="43">
        <f t="shared" si="8"/>
        <v>35880</v>
      </c>
      <c r="I49" s="43">
        <v>36956.400000000001</v>
      </c>
      <c r="J49" s="43">
        <f t="shared" si="9"/>
        <v>21076.400000000001</v>
      </c>
      <c r="K49" s="43">
        <f t="shared" si="6"/>
        <v>132.72292191435767</v>
      </c>
      <c r="L49" s="43">
        <f t="shared" si="10"/>
        <v>1076.4000000000015</v>
      </c>
      <c r="M49" s="65">
        <f t="shared" si="7"/>
        <v>3</v>
      </c>
    </row>
    <row r="50" spans="1:13" x14ac:dyDescent="0.25">
      <c r="A50" s="60"/>
      <c r="B50" s="41">
        <v>22105</v>
      </c>
      <c r="C50" s="42" t="s">
        <v>60</v>
      </c>
      <c r="D50" s="43">
        <v>248125</v>
      </c>
      <c r="E50" s="43">
        <v>0</v>
      </c>
      <c r="F50" s="43">
        <v>0</v>
      </c>
      <c r="G50" s="43">
        <v>0</v>
      </c>
      <c r="H50" s="43">
        <f t="shared" si="8"/>
        <v>248125</v>
      </c>
      <c r="I50" s="43">
        <v>255568.75</v>
      </c>
      <c r="J50" s="43">
        <f t="shared" si="9"/>
        <v>7443.75</v>
      </c>
      <c r="K50" s="43">
        <f t="shared" si="6"/>
        <v>3</v>
      </c>
      <c r="L50" s="43">
        <f t="shared" si="10"/>
        <v>7443.75</v>
      </c>
      <c r="M50" s="65">
        <f t="shared" si="7"/>
        <v>3</v>
      </c>
    </row>
    <row r="51" spans="1:13" x14ac:dyDescent="0.25">
      <c r="A51" s="60"/>
      <c r="B51" s="41">
        <v>22106</v>
      </c>
      <c r="C51" s="42" t="s">
        <v>61</v>
      </c>
      <c r="D51" s="43">
        <v>33745</v>
      </c>
      <c r="E51" s="43">
        <v>0</v>
      </c>
      <c r="F51" s="43">
        <v>3000</v>
      </c>
      <c r="G51" s="43">
        <v>0</v>
      </c>
      <c r="H51" s="43">
        <f t="shared" si="8"/>
        <v>36745</v>
      </c>
      <c r="I51" s="43">
        <v>37847.35</v>
      </c>
      <c r="J51" s="43">
        <f t="shared" si="9"/>
        <v>4102.3499999999985</v>
      </c>
      <c r="K51" s="43">
        <f t="shared" si="6"/>
        <v>12.156912135131137</v>
      </c>
      <c r="L51" s="43">
        <f t="shared" si="10"/>
        <v>1102.3499999999985</v>
      </c>
      <c r="M51" s="65">
        <f t="shared" si="7"/>
        <v>3</v>
      </c>
    </row>
    <row r="52" spans="1:13" ht="30" x14ac:dyDescent="0.25">
      <c r="A52" s="60"/>
      <c r="B52" s="47">
        <v>22301</v>
      </c>
      <c r="C52" s="48" t="s">
        <v>62</v>
      </c>
      <c r="D52" s="43">
        <v>4962.5</v>
      </c>
      <c r="E52" s="43">
        <v>0</v>
      </c>
      <c r="F52" s="43">
        <v>0</v>
      </c>
      <c r="G52" s="43">
        <v>0</v>
      </c>
      <c r="H52" s="43">
        <f t="shared" si="8"/>
        <v>4962.5</v>
      </c>
      <c r="I52" s="43">
        <v>5111.375</v>
      </c>
      <c r="J52" s="43">
        <f t="shared" si="9"/>
        <v>148.875</v>
      </c>
      <c r="K52" s="43">
        <f t="shared" si="6"/>
        <v>3</v>
      </c>
      <c r="L52" s="43">
        <f t="shared" si="10"/>
        <v>148.875</v>
      </c>
      <c r="M52" s="65">
        <f t="shared" si="7"/>
        <v>3</v>
      </c>
    </row>
    <row r="53" spans="1:13" x14ac:dyDescent="0.25">
      <c r="A53" s="60"/>
      <c r="B53" s="41">
        <v>24601</v>
      </c>
      <c r="C53" s="42" t="s">
        <v>63</v>
      </c>
      <c r="D53" s="43">
        <v>413780</v>
      </c>
      <c r="E53" s="43">
        <v>0</v>
      </c>
      <c r="F53" s="43">
        <v>7000</v>
      </c>
      <c r="G53" s="43">
        <v>0</v>
      </c>
      <c r="H53" s="43">
        <f t="shared" si="8"/>
        <v>420780</v>
      </c>
      <c r="I53" s="43">
        <v>433403.4</v>
      </c>
      <c r="J53" s="43">
        <f t="shared" si="9"/>
        <v>19623.400000000023</v>
      </c>
      <c r="K53" s="43">
        <f t="shared" si="6"/>
        <v>4.7424718449417611</v>
      </c>
      <c r="L53" s="43">
        <f t="shared" si="10"/>
        <v>12623.400000000023</v>
      </c>
      <c r="M53" s="65">
        <f t="shared" si="7"/>
        <v>3</v>
      </c>
    </row>
    <row r="54" spans="1:13" x14ac:dyDescent="0.25">
      <c r="A54" s="60"/>
      <c r="B54" s="41">
        <v>24701</v>
      </c>
      <c r="C54" s="42" t="s">
        <v>64</v>
      </c>
      <c r="D54" s="43">
        <v>14887.5</v>
      </c>
      <c r="E54" s="43">
        <v>0</v>
      </c>
      <c r="F54" s="43">
        <v>0</v>
      </c>
      <c r="G54" s="43">
        <v>0</v>
      </c>
      <c r="H54" s="43">
        <f t="shared" si="8"/>
        <v>14887.5</v>
      </c>
      <c r="I54" s="43">
        <v>15334.125</v>
      </c>
      <c r="J54" s="43">
        <f t="shared" si="9"/>
        <v>446.625</v>
      </c>
      <c r="K54" s="43">
        <f t="shared" si="6"/>
        <v>3</v>
      </c>
      <c r="L54" s="43">
        <f t="shared" si="10"/>
        <v>446.625</v>
      </c>
      <c r="M54" s="65">
        <f t="shared" si="7"/>
        <v>3</v>
      </c>
    </row>
    <row r="55" spans="1:13" x14ac:dyDescent="0.25">
      <c r="A55" s="60"/>
      <c r="B55" s="41">
        <v>24801</v>
      </c>
      <c r="C55" s="42" t="s">
        <v>65</v>
      </c>
      <c r="D55" s="43">
        <v>24812.5</v>
      </c>
      <c r="E55" s="43">
        <v>0</v>
      </c>
      <c r="F55" s="43">
        <v>0</v>
      </c>
      <c r="G55" s="43">
        <v>0</v>
      </c>
      <c r="H55" s="43">
        <f t="shared" si="8"/>
        <v>24812.5</v>
      </c>
      <c r="I55" s="43">
        <v>25556.875</v>
      </c>
      <c r="J55" s="43">
        <f t="shared" si="9"/>
        <v>744.375</v>
      </c>
      <c r="K55" s="43">
        <f t="shared" si="6"/>
        <v>3</v>
      </c>
      <c r="L55" s="43">
        <f t="shared" si="10"/>
        <v>744.375</v>
      </c>
      <c r="M55" s="65">
        <f t="shared" si="7"/>
        <v>3</v>
      </c>
    </row>
    <row r="56" spans="1:13" ht="30" x14ac:dyDescent="0.25">
      <c r="A56" s="60"/>
      <c r="B56" s="41">
        <v>24901</v>
      </c>
      <c r="C56" s="42" t="s">
        <v>66</v>
      </c>
      <c r="D56" s="43">
        <v>173687.5</v>
      </c>
      <c r="E56" s="43">
        <v>0</v>
      </c>
      <c r="F56" s="43">
        <v>203388.53</v>
      </c>
      <c r="G56" s="43">
        <v>0</v>
      </c>
      <c r="H56" s="43">
        <f t="shared" si="8"/>
        <v>377076.03</v>
      </c>
      <c r="I56" s="43">
        <v>388388.31090000004</v>
      </c>
      <c r="J56" s="43">
        <f t="shared" si="9"/>
        <v>214700.81090000004</v>
      </c>
      <c r="K56" s="43">
        <f t="shared" si="6"/>
        <v>123.613277236416</v>
      </c>
      <c r="L56" s="43">
        <f t="shared" si="10"/>
        <v>11312.280900000012</v>
      </c>
      <c r="M56" s="65">
        <f t="shared" si="7"/>
        <v>3</v>
      </c>
    </row>
    <row r="57" spans="1:13" x14ac:dyDescent="0.25">
      <c r="A57" s="60"/>
      <c r="B57" s="41">
        <v>25301</v>
      </c>
      <c r="C57" s="42" t="s">
        <v>67</v>
      </c>
      <c r="D57" s="43">
        <v>109175</v>
      </c>
      <c r="E57" s="43">
        <v>0</v>
      </c>
      <c r="F57" s="43">
        <v>0</v>
      </c>
      <c r="G57" s="43">
        <v>10000</v>
      </c>
      <c r="H57" s="43">
        <f t="shared" si="8"/>
        <v>99175</v>
      </c>
      <c r="I57" s="43">
        <v>102150.25</v>
      </c>
      <c r="J57" s="43">
        <f t="shared" si="9"/>
        <v>-7024.75</v>
      </c>
      <c r="K57" s="43">
        <f t="shared" si="6"/>
        <v>-6.434394321044195</v>
      </c>
      <c r="L57" s="43">
        <f t="shared" si="10"/>
        <v>2975.25</v>
      </c>
      <c r="M57" s="65">
        <f t="shared" si="7"/>
        <v>3</v>
      </c>
    </row>
    <row r="58" spans="1:13" ht="30" x14ac:dyDescent="0.25">
      <c r="A58" s="60"/>
      <c r="B58" s="41">
        <v>25401</v>
      </c>
      <c r="C58" s="42" t="s">
        <v>68</v>
      </c>
      <c r="D58" s="43">
        <v>89325</v>
      </c>
      <c r="E58" s="43">
        <v>0</v>
      </c>
      <c r="F58" s="43">
        <v>20000</v>
      </c>
      <c r="G58" s="43">
        <v>0</v>
      </c>
      <c r="H58" s="43">
        <f t="shared" si="8"/>
        <v>109325</v>
      </c>
      <c r="I58" s="43">
        <v>112604.75</v>
      </c>
      <c r="J58" s="43">
        <f t="shared" si="9"/>
        <v>23279.75</v>
      </c>
      <c r="K58" s="43">
        <f t="shared" si="6"/>
        <v>26.0618527847747</v>
      </c>
      <c r="L58" s="43">
        <f t="shared" si="10"/>
        <v>3279.75</v>
      </c>
      <c r="M58" s="65">
        <f t="shared" si="7"/>
        <v>3</v>
      </c>
    </row>
    <row r="59" spans="1:13" ht="30" x14ac:dyDescent="0.25">
      <c r="A59" s="60"/>
      <c r="B59" s="41">
        <v>25501</v>
      </c>
      <c r="C59" s="42" t="s">
        <v>69</v>
      </c>
      <c r="D59" s="43">
        <v>9925</v>
      </c>
      <c r="E59" s="43">
        <v>0</v>
      </c>
      <c r="F59" s="43">
        <v>10000</v>
      </c>
      <c r="G59" s="43">
        <v>0</v>
      </c>
      <c r="H59" s="43">
        <f t="shared" si="8"/>
        <v>19925</v>
      </c>
      <c r="I59" s="43">
        <v>20522.75</v>
      </c>
      <c r="J59" s="43">
        <f t="shared" si="9"/>
        <v>10597.75</v>
      </c>
      <c r="K59" s="43">
        <f t="shared" si="6"/>
        <v>106.77833753148616</v>
      </c>
      <c r="L59" s="43">
        <f t="shared" si="10"/>
        <v>597.75</v>
      </c>
      <c r="M59" s="65">
        <f t="shared" si="7"/>
        <v>3</v>
      </c>
    </row>
    <row r="60" spans="1:13" x14ac:dyDescent="0.25">
      <c r="A60" s="60"/>
      <c r="B60" s="41">
        <v>26101</v>
      </c>
      <c r="C60" s="42" t="s">
        <v>70</v>
      </c>
      <c r="D60" s="43">
        <v>6757860</v>
      </c>
      <c r="E60" s="43">
        <v>0</v>
      </c>
      <c r="F60" s="43">
        <v>0</v>
      </c>
      <c r="G60" s="43">
        <v>0</v>
      </c>
      <c r="H60" s="43">
        <f t="shared" si="8"/>
        <v>6757860</v>
      </c>
      <c r="I60" s="43">
        <v>6960595.7999999998</v>
      </c>
      <c r="J60" s="43">
        <f t="shared" si="9"/>
        <v>202735.79999999981</v>
      </c>
      <c r="K60" s="43">
        <f t="shared" si="6"/>
        <v>3</v>
      </c>
      <c r="L60" s="43">
        <f t="shared" si="10"/>
        <v>202735.79999999981</v>
      </c>
      <c r="M60" s="65">
        <f t="shared" si="7"/>
        <v>3</v>
      </c>
    </row>
    <row r="61" spans="1:13" x14ac:dyDescent="0.25">
      <c r="A61" s="60"/>
      <c r="B61" s="41">
        <v>26102</v>
      </c>
      <c r="C61" s="42" t="s">
        <v>71</v>
      </c>
      <c r="D61" s="43">
        <v>9925</v>
      </c>
      <c r="E61" s="43">
        <v>0</v>
      </c>
      <c r="F61" s="43">
        <v>16388.53</v>
      </c>
      <c r="G61" s="43">
        <v>0</v>
      </c>
      <c r="H61" s="43">
        <f t="shared" si="8"/>
        <v>26313.53</v>
      </c>
      <c r="I61" s="43">
        <v>20522.75</v>
      </c>
      <c r="J61" s="43">
        <f t="shared" si="9"/>
        <v>10597.75</v>
      </c>
      <c r="K61" s="43">
        <f t="shared" si="6"/>
        <v>106.77833753148616</v>
      </c>
      <c r="L61" s="43">
        <f t="shared" si="10"/>
        <v>-5790.7799999999988</v>
      </c>
      <c r="M61" s="65">
        <f t="shared" si="7"/>
        <v>-22.006853508442234</v>
      </c>
    </row>
    <row r="62" spans="1:13" x14ac:dyDescent="0.25">
      <c r="A62" s="60"/>
      <c r="B62" s="41">
        <v>27101</v>
      </c>
      <c r="C62" s="42" t="s">
        <v>72</v>
      </c>
      <c r="D62" s="43">
        <v>372187.5</v>
      </c>
      <c r="E62" s="43">
        <v>0</v>
      </c>
      <c r="F62" s="43">
        <v>0</v>
      </c>
      <c r="G62" s="43">
        <v>144775.29999999999</v>
      </c>
      <c r="H62" s="43">
        <f t="shared" si="8"/>
        <v>227412.2</v>
      </c>
      <c r="I62" s="43">
        <v>234234.56599999999</v>
      </c>
      <c r="J62" s="43">
        <f t="shared" si="9"/>
        <v>-137952.93400000001</v>
      </c>
      <c r="K62" s="43">
        <f t="shared" si="6"/>
        <v>-37.065439865659116</v>
      </c>
      <c r="L62" s="43">
        <f t="shared" si="10"/>
        <v>6822.36599999998</v>
      </c>
      <c r="M62" s="65">
        <f t="shared" si="7"/>
        <v>2.9999999999999858</v>
      </c>
    </row>
    <row r="63" spans="1:13" ht="30" x14ac:dyDescent="0.25">
      <c r="A63" s="60"/>
      <c r="B63" s="41">
        <v>27102</v>
      </c>
      <c r="C63" s="48" t="s">
        <v>73</v>
      </c>
      <c r="D63" s="43">
        <v>49625</v>
      </c>
      <c r="E63" s="43">
        <v>0</v>
      </c>
      <c r="F63" s="43">
        <v>0</v>
      </c>
      <c r="G63" s="43">
        <v>20000</v>
      </c>
      <c r="H63" s="43">
        <f t="shared" si="8"/>
        <v>29625</v>
      </c>
      <c r="I63" s="43">
        <v>30513.75</v>
      </c>
      <c r="J63" s="43">
        <f t="shared" si="9"/>
        <v>-19111.25</v>
      </c>
      <c r="K63" s="43">
        <f t="shared" si="6"/>
        <v>-38.511335012594458</v>
      </c>
      <c r="L63" s="43">
        <f t="shared" si="10"/>
        <v>888.75</v>
      </c>
      <c r="M63" s="65">
        <f t="shared" si="7"/>
        <v>3</v>
      </c>
    </row>
    <row r="64" spans="1:13" x14ac:dyDescent="0.25">
      <c r="A64" s="60"/>
      <c r="B64" s="41">
        <v>27301</v>
      </c>
      <c r="C64" s="42" t="s">
        <v>74</v>
      </c>
      <c r="D64" s="43">
        <v>1191</v>
      </c>
      <c r="E64" s="43">
        <v>0</v>
      </c>
      <c r="F64" s="43">
        <v>0</v>
      </c>
      <c r="G64" s="43">
        <v>1191</v>
      </c>
      <c r="H64" s="43">
        <f t="shared" si="8"/>
        <v>0</v>
      </c>
      <c r="I64" s="43">
        <v>0</v>
      </c>
      <c r="J64" s="43">
        <f t="shared" si="9"/>
        <v>-1191</v>
      </c>
      <c r="K64" s="43">
        <f t="shared" si="6"/>
        <v>-100</v>
      </c>
      <c r="L64" s="43">
        <f t="shared" si="10"/>
        <v>0</v>
      </c>
      <c r="M64" s="65"/>
    </row>
    <row r="65" spans="1:13" x14ac:dyDescent="0.25">
      <c r="A65" s="60"/>
      <c r="B65" s="41">
        <v>29101</v>
      </c>
      <c r="C65" s="42" t="s">
        <v>75</v>
      </c>
      <c r="D65" s="43">
        <v>27790</v>
      </c>
      <c r="E65" s="43">
        <v>0</v>
      </c>
      <c r="F65" s="43">
        <v>0</v>
      </c>
      <c r="G65" s="43">
        <v>0</v>
      </c>
      <c r="H65" s="43">
        <f t="shared" si="8"/>
        <v>27790</v>
      </c>
      <c r="I65" s="43">
        <v>28623.7</v>
      </c>
      <c r="J65" s="43">
        <f t="shared" si="9"/>
        <v>833.70000000000073</v>
      </c>
      <c r="K65" s="43">
        <f t="shared" si="6"/>
        <v>3</v>
      </c>
      <c r="L65" s="43">
        <f t="shared" si="10"/>
        <v>833.70000000000073</v>
      </c>
      <c r="M65" s="65">
        <f t="shared" si="7"/>
        <v>3</v>
      </c>
    </row>
    <row r="66" spans="1:13" ht="30" x14ac:dyDescent="0.25">
      <c r="A66" s="60"/>
      <c r="B66" s="41">
        <v>29201</v>
      </c>
      <c r="C66" s="42" t="s">
        <v>76</v>
      </c>
      <c r="D66" s="43">
        <v>94287.5</v>
      </c>
      <c r="E66" s="43">
        <v>0</v>
      </c>
      <c r="F66" s="43">
        <v>0</v>
      </c>
      <c r="G66" s="43">
        <v>0</v>
      </c>
      <c r="H66" s="43">
        <f t="shared" si="8"/>
        <v>94287.5</v>
      </c>
      <c r="I66" s="43">
        <v>97116.125</v>
      </c>
      <c r="J66" s="43">
        <f t="shared" si="9"/>
        <v>2828.625</v>
      </c>
      <c r="K66" s="43">
        <f t="shared" si="6"/>
        <v>3</v>
      </c>
      <c r="L66" s="43">
        <f t="shared" si="10"/>
        <v>2828.625</v>
      </c>
      <c r="M66" s="65">
        <f t="shared" si="7"/>
        <v>3</v>
      </c>
    </row>
    <row r="67" spans="1:13" ht="30" x14ac:dyDescent="0.25">
      <c r="A67" s="60"/>
      <c r="B67" s="41">
        <v>29301</v>
      </c>
      <c r="C67" s="42" t="s">
        <v>77</v>
      </c>
      <c r="D67" s="43">
        <v>9925</v>
      </c>
      <c r="E67" s="43">
        <v>0</v>
      </c>
      <c r="F67" s="43">
        <v>0</v>
      </c>
      <c r="G67" s="43">
        <v>0</v>
      </c>
      <c r="H67" s="43">
        <f t="shared" si="8"/>
        <v>9925</v>
      </c>
      <c r="I67" s="43">
        <v>10222.75</v>
      </c>
      <c r="J67" s="43">
        <f t="shared" si="9"/>
        <v>297.75</v>
      </c>
      <c r="K67" s="43">
        <f t="shared" si="6"/>
        <v>3</v>
      </c>
      <c r="L67" s="43">
        <f t="shared" si="10"/>
        <v>297.75</v>
      </c>
      <c r="M67" s="65">
        <f t="shared" si="7"/>
        <v>3</v>
      </c>
    </row>
    <row r="68" spans="1:13" ht="30" x14ac:dyDescent="0.25">
      <c r="A68" s="60"/>
      <c r="B68" s="41">
        <v>29302</v>
      </c>
      <c r="C68" s="42" t="s">
        <v>78</v>
      </c>
      <c r="D68" s="43">
        <v>49625</v>
      </c>
      <c r="E68" s="43">
        <v>0</v>
      </c>
      <c r="F68" s="43">
        <v>0</v>
      </c>
      <c r="G68" s="43">
        <v>0</v>
      </c>
      <c r="H68" s="43">
        <f t="shared" si="8"/>
        <v>49625</v>
      </c>
      <c r="I68" s="43">
        <v>51113.75</v>
      </c>
      <c r="J68" s="43">
        <f t="shared" si="9"/>
        <v>1488.75</v>
      </c>
      <c r="K68" s="43">
        <f t="shared" si="6"/>
        <v>3</v>
      </c>
      <c r="L68" s="43">
        <f t="shared" si="10"/>
        <v>1488.75</v>
      </c>
      <c r="M68" s="65">
        <f t="shared" si="7"/>
        <v>3</v>
      </c>
    </row>
    <row r="69" spans="1:13" ht="45" x14ac:dyDescent="0.25">
      <c r="A69" s="60"/>
      <c r="B69" s="41">
        <v>29401</v>
      </c>
      <c r="C69" s="42" t="s">
        <v>79</v>
      </c>
      <c r="D69" s="43">
        <v>796625</v>
      </c>
      <c r="E69" s="43">
        <v>0</v>
      </c>
      <c r="F69" s="43">
        <v>0</v>
      </c>
      <c r="G69" s="43">
        <v>0</v>
      </c>
      <c r="H69" s="43">
        <f t="shared" si="8"/>
        <v>796625</v>
      </c>
      <c r="I69" s="43">
        <v>820523.75</v>
      </c>
      <c r="J69" s="43">
        <f t="shared" si="9"/>
        <v>23898.75</v>
      </c>
      <c r="K69" s="43">
        <f t="shared" si="6"/>
        <v>3</v>
      </c>
      <c r="L69" s="43">
        <f t="shared" si="10"/>
        <v>23898.75</v>
      </c>
      <c r="M69" s="65">
        <f t="shared" si="7"/>
        <v>3</v>
      </c>
    </row>
    <row r="70" spans="1:13" ht="30" x14ac:dyDescent="0.25">
      <c r="A70" s="60"/>
      <c r="B70" s="41">
        <v>29601</v>
      </c>
      <c r="C70" s="42" t="s">
        <v>80</v>
      </c>
      <c r="D70" s="43">
        <v>104212.5</v>
      </c>
      <c r="E70" s="43">
        <v>20000</v>
      </c>
      <c r="F70" s="43">
        <v>30000</v>
      </c>
      <c r="G70" s="43">
        <v>0</v>
      </c>
      <c r="H70" s="43">
        <f t="shared" si="8"/>
        <v>154212.5</v>
      </c>
      <c r="I70" s="43">
        <v>158838.875</v>
      </c>
      <c r="J70" s="43">
        <f t="shared" si="9"/>
        <v>54626.375</v>
      </c>
      <c r="K70" s="43">
        <f t="shared" si="6"/>
        <v>52.418255967374364</v>
      </c>
      <c r="L70" s="43">
        <f t="shared" si="10"/>
        <v>4626.375</v>
      </c>
      <c r="M70" s="65">
        <f t="shared" si="7"/>
        <v>3</v>
      </c>
    </row>
    <row r="71" spans="1:13" ht="45" x14ac:dyDescent="0.25">
      <c r="A71" s="60"/>
      <c r="B71" s="41">
        <v>29804</v>
      </c>
      <c r="C71" s="42" t="s">
        <v>81</v>
      </c>
      <c r="D71" s="43">
        <v>148125</v>
      </c>
      <c r="E71" s="43">
        <v>0</v>
      </c>
      <c r="F71" s="43">
        <v>0</v>
      </c>
      <c r="G71" s="43">
        <v>0</v>
      </c>
      <c r="H71" s="43">
        <f t="shared" si="8"/>
        <v>148125</v>
      </c>
      <c r="I71" s="43">
        <v>152568.75</v>
      </c>
      <c r="J71" s="43">
        <f t="shared" si="9"/>
        <v>4443.75</v>
      </c>
      <c r="K71" s="43">
        <f t="shared" si="6"/>
        <v>3</v>
      </c>
      <c r="L71" s="43">
        <f t="shared" si="10"/>
        <v>4443.75</v>
      </c>
      <c r="M71" s="65">
        <f t="shared" si="7"/>
        <v>3</v>
      </c>
    </row>
    <row r="72" spans="1:13" ht="45" x14ac:dyDescent="0.25">
      <c r="A72" s="60"/>
      <c r="B72" s="41">
        <v>29805</v>
      </c>
      <c r="C72" s="42" t="s">
        <v>82</v>
      </c>
      <c r="D72" s="43">
        <v>251723.78</v>
      </c>
      <c r="E72" s="43">
        <v>0</v>
      </c>
      <c r="F72" s="43">
        <v>0</v>
      </c>
      <c r="G72" s="43">
        <v>0</v>
      </c>
      <c r="H72" s="43">
        <f t="shared" si="8"/>
        <v>251723.78</v>
      </c>
      <c r="I72" s="43">
        <v>259275.49340000001</v>
      </c>
      <c r="J72" s="43">
        <f t="shared" si="9"/>
        <v>7551.7134000000078</v>
      </c>
      <c r="K72" s="43">
        <f t="shared" si="6"/>
        <v>3</v>
      </c>
      <c r="L72" s="43">
        <f t="shared" si="10"/>
        <v>7551.7134000000078</v>
      </c>
      <c r="M72" s="65">
        <f t="shared" si="7"/>
        <v>3</v>
      </c>
    </row>
    <row r="73" spans="1:13" x14ac:dyDescent="0.25">
      <c r="A73" s="60"/>
      <c r="B73" s="41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65"/>
    </row>
    <row r="74" spans="1:13" x14ac:dyDescent="0.25">
      <c r="A74" s="62" t="s">
        <v>83</v>
      </c>
      <c r="B74" s="63"/>
      <c r="C74" s="39"/>
      <c r="D74" s="40">
        <f>SUM(D75:D116)</f>
        <v>39238262.520000003</v>
      </c>
      <c r="E74" s="40">
        <v>9515101.2200000007</v>
      </c>
      <c r="F74" s="40">
        <v>1543865.3000000003</v>
      </c>
      <c r="G74" s="40">
        <v>1339476.77</v>
      </c>
      <c r="H74" s="40">
        <f>SUM(H75:H116)</f>
        <v>48957752.270000003</v>
      </c>
      <c r="I74" s="40">
        <v>57292479.074000001</v>
      </c>
      <c r="J74" s="40">
        <f>SUM(J75:J116)</f>
        <v>18054216.554000005</v>
      </c>
      <c r="K74" s="40">
        <f t="shared" ref="K74:K124" si="11">(I74*100/D74)-100</f>
        <v>46.011763504557933</v>
      </c>
      <c r="L74" s="40">
        <f>SUM(L75:L116)</f>
        <v>8334726.8040000014</v>
      </c>
      <c r="M74" s="64">
        <f t="shared" ref="M74:M124" si="12">(I74*100/H74)-100</f>
        <v>17.024324887372927</v>
      </c>
    </row>
    <row r="75" spans="1:13" x14ac:dyDescent="0.25">
      <c r="A75" s="60"/>
      <c r="B75" s="41">
        <v>31101</v>
      </c>
      <c r="C75" s="42" t="s">
        <v>84</v>
      </c>
      <c r="D75" s="43">
        <v>7917759.8399999999</v>
      </c>
      <c r="E75" s="43">
        <v>6180489</v>
      </c>
      <c r="F75" s="43">
        <v>0</v>
      </c>
      <c r="G75" s="43">
        <v>0</v>
      </c>
      <c r="H75" s="43">
        <f t="shared" ref="H75:H116" si="13">(D75+E75+F75)-G75</f>
        <v>14098248.84</v>
      </c>
      <c r="I75" s="43">
        <v>20701685.284600001</v>
      </c>
      <c r="J75" s="43">
        <f t="shared" ref="J75:J116" si="14">I75-D75</f>
        <v>12783925.444600001</v>
      </c>
      <c r="K75" s="43">
        <f t="shared" si="11"/>
        <v>161.45886845438849</v>
      </c>
      <c r="L75" s="43">
        <f t="shared" ref="L75:L116" si="15">I75-H75</f>
        <v>6603436.444600001</v>
      </c>
      <c r="M75" s="65">
        <f t="shared" si="12"/>
        <v>46.838699753011326</v>
      </c>
    </row>
    <row r="76" spans="1:13" x14ac:dyDescent="0.25">
      <c r="A76" s="60"/>
      <c r="B76" s="41">
        <v>31301</v>
      </c>
      <c r="C76" s="42" t="s">
        <v>85</v>
      </c>
      <c r="D76" s="43">
        <v>1191000</v>
      </c>
      <c r="E76" s="43">
        <v>663215</v>
      </c>
      <c r="F76" s="43">
        <v>0</v>
      </c>
      <c r="G76" s="43">
        <v>0</v>
      </c>
      <c r="H76" s="43">
        <f t="shared" si="13"/>
        <v>1854215</v>
      </c>
      <c r="I76" s="43">
        <v>2573056.4500000002</v>
      </c>
      <c r="J76" s="43">
        <f t="shared" si="14"/>
        <v>1382056.4500000002</v>
      </c>
      <c r="K76" s="43">
        <f t="shared" si="11"/>
        <v>116.04168345927795</v>
      </c>
      <c r="L76" s="43">
        <f t="shared" si="15"/>
        <v>718841.45000000019</v>
      </c>
      <c r="M76" s="65">
        <f t="shared" si="12"/>
        <v>38.767966497951988</v>
      </c>
    </row>
    <row r="77" spans="1:13" x14ac:dyDescent="0.25">
      <c r="A77" s="60"/>
      <c r="B77" s="41">
        <v>31401</v>
      </c>
      <c r="C77" s="42" t="s">
        <v>86</v>
      </c>
      <c r="D77" s="43">
        <v>904410</v>
      </c>
      <c r="E77" s="43">
        <v>104022.25</v>
      </c>
      <c r="F77" s="43">
        <v>0</v>
      </c>
      <c r="G77" s="43">
        <v>0</v>
      </c>
      <c r="H77" s="43">
        <f t="shared" si="13"/>
        <v>1008432.25</v>
      </c>
      <c r="I77" s="43">
        <v>1142707.4675</v>
      </c>
      <c r="J77" s="43">
        <f t="shared" si="14"/>
        <v>238297.46750000003</v>
      </c>
      <c r="K77" s="43">
        <f t="shared" si="11"/>
        <v>26.348389281409979</v>
      </c>
      <c r="L77" s="43">
        <f t="shared" si="15"/>
        <v>134275.21750000003</v>
      </c>
      <c r="M77" s="65">
        <f t="shared" si="12"/>
        <v>13.315244281408098</v>
      </c>
    </row>
    <row r="78" spans="1:13" x14ac:dyDescent="0.25">
      <c r="A78" s="60"/>
      <c r="B78" s="41">
        <v>31501</v>
      </c>
      <c r="C78" s="42" t="s">
        <v>87</v>
      </c>
      <c r="D78" s="43">
        <v>545874.96</v>
      </c>
      <c r="E78" s="43">
        <v>0</v>
      </c>
      <c r="F78" s="43">
        <v>0</v>
      </c>
      <c r="G78" s="43">
        <v>0</v>
      </c>
      <c r="H78" s="43">
        <f t="shared" si="13"/>
        <v>545874.96</v>
      </c>
      <c r="I78" s="43">
        <v>562251.25</v>
      </c>
      <c r="J78" s="43">
        <f t="shared" si="14"/>
        <v>16376.290000000037</v>
      </c>
      <c r="K78" s="43">
        <f t="shared" si="11"/>
        <v>3.0000075475160202</v>
      </c>
      <c r="L78" s="43">
        <f t="shared" si="15"/>
        <v>16376.290000000037</v>
      </c>
      <c r="M78" s="65">
        <f t="shared" si="12"/>
        <v>3.0000075475160202</v>
      </c>
    </row>
    <row r="79" spans="1:13" ht="30" x14ac:dyDescent="0.25">
      <c r="A79" s="60"/>
      <c r="B79" s="41">
        <v>31601</v>
      </c>
      <c r="C79" s="42" t="s">
        <v>88</v>
      </c>
      <c r="D79" s="43">
        <v>2977.56</v>
      </c>
      <c r="E79" s="43">
        <v>0</v>
      </c>
      <c r="F79" s="43">
        <v>0</v>
      </c>
      <c r="G79" s="43">
        <v>2977.5</v>
      </c>
      <c r="H79" s="43">
        <f t="shared" si="13"/>
        <v>5.999999999994543E-2</v>
      </c>
      <c r="I79" s="43">
        <v>0</v>
      </c>
      <c r="J79" s="43">
        <f t="shared" si="14"/>
        <v>-2977.56</v>
      </c>
      <c r="K79" s="43">
        <f t="shared" si="11"/>
        <v>-100</v>
      </c>
      <c r="L79" s="43">
        <f t="shared" si="15"/>
        <v>-5.999999999994543E-2</v>
      </c>
      <c r="M79" s="65">
        <f t="shared" si="12"/>
        <v>-100</v>
      </c>
    </row>
    <row r="80" spans="1:13" ht="30" x14ac:dyDescent="0.25">
      <c r="A80" s="60"/>
      <c r="B80" s="41">
        <v>31701</v>
      </c>
      <c r="C80" s="42" t="s">
        <v>89</v>
      </c>
      <c r="D80" s="43">
        <v>2261400</v>
      </c>
      <c r="E80" s="43">
        <v>0</v>
      </c>
      <c r="F80" s="43">
        <v>221660.44</v>
      </c>
      <c r="G80" s="43">
        <v>0</v>
      </c>
      <c r="H80" s="43">
        <f t="shared" si="13"/>
        <v>2483060.44</v>
      </c>
      <c r="I80" s="43">
        <v>2557552.2532000002</v>
      </c>
      <c r="J80" s="43">
        <f t="shared" si="14"/>
        <v>296152.25320000015</v>
      </c>
      <c r="K80" s="43">
        <f t="shared" si="11"/>
        <v>13.095969452551529</v>
      </c>
      <c r="L80" s="43">
        <f t="shared" si="15"/>
        <v>74491.813200000208</v>
      </c>
      <c r="M80" s="65">
        <f t="shared" si="12"/>
        <v>3.0000000000000142</v>
      </c>
    </row>
    <row r="81" spans="1:13" x14ac:dyDescent="0.25">
      <c r="A81" s="60"/>
      <c r="B81" s="41">
        <v>31801</v>
      </c>
      <c r="C81" s="42" t="s">
        <v>90</v>
      </c>
      <c r="D81" s="43">
        <v>1091000.04</v>
      </c>
      <c r="E81" s="43">
        <v>0</v>
      </c>
      <c r="F81" s="43">
        <v>0</v>
      </c>
      <c r="G81" s="43">
        <v>0</v>
      </c>
      <c r="H81" s="43">
        <f t="shared" si="13"/>
        <v>1091000.04</v>
      </c>
      <c r="I81" s="43">
        <v>1144330</v>
      </c>
      <c r="J81" s="43">
        <f t="shared" si="14"/>
        <v>53329.959999999963</v>
      </c>
      <c r="K81" s="43">
        <f t="shared" si="11"/>
        <v>4.888172139755369</v>
      </c>
      <c r="L81" s="43">
        <f t="shared" si="15"/>
        <v>53329.959999999963</v>
      </c>
      <c r="M81" s="65">
        <f t="shared" si="12"/>
        <v>4.888172139755369</v>
      </c>
    </row>
    <row r="82" spans="1:13" x14ac:dyDescent="0.25">
      <c r="A82" s="60"/>
      <c r="B82" s="41">
        <v>32201</v>
      </c>
      <c r="C82" s="42" t="s">
        <v>91</v>
      </c>
      <c r="D82" s="43">
        <v>3523374.96</v>
      </c>
      <c r="E82" s="43">
        <v>0</v>
      </c>
      <c r="F82" s="43">
        <v>0</v>
      </c>
      <c r="G82" s="43">
        <v>180000</v>
      </c>
      <c r="H82" s="43">
        <f t="shared" si="13"/>
        <v>3343374.96</v>
      </c>
      <c r="I82" s="43">
        <v>3423076.25</v>
      </c>
      <c r="J82" s="43">
        <f t="shared" si="14"/>
        <v>-100298.70999999996</v>
      </c>
      <c r="K82" s="43">
        <f t="shared" si="11"/>
        <v>-2.8466658002246845</v>
      </c>
      <c r="L82" s="43">
        <f t="shared" si="15"/>
        <v>79701.290000000037</v>
      </c>
      <c r="M82" s="65">
        <f t="shared" si="12"/>
        <v>2.3838573583143727</v>
      </c>
    </row>
    <row r="83" spans="1:13" ht="45" x14ac:dyDescent="0.25">
      <c r="A83" s="60"/>
      <c r="B83" s="41">
        <v>32301</v>
      </c>
      <c r="C83" s="42" t="s">
        <v>92</v>
      </c>
      <c r="D83" s="43">
        <v>5454999.96</v>
      </c>
      <c r="E83" s="43">
        <v>85709.62</v>
      </c>
      <c r="F83" s="43">
        <v>0</v>
      </c>
      <c r="G83" s="43">
        <v>0</v>
      </c>
      <c r="H83" s="43">
        <f t="shared" si="13"/>
        <v>5540709.5800000001</v>
      </c>
      <c r="I83" s="43">
        <v>5706930.9085999988</v>
      </c>
      <c r="J83" s="43">
        <f t="shared" si="14"/>
        <v>251930.94859999884</v>
      </c>
      <c r="K83" s="43">
        <f t="shared" si="11"/>
        <v>4.6183492290987829</v>
      </c>
      <c r="L83" s="43">
        <f t="shared" si="15"/>
        <v>166221.32859999873</v>
      </c>
      <c r="M83" s="65">
        <f t="shared" si="12"/>
        <v>3.0000007435870515</v>
      </c>
    </row>
    <row r="84" spans="1:13" x14ac:dyDescent="0.25">
      <c r="A84" s="60"/>
      <c r="B84" s="41">
        <v>32701</v>
      </c>
      <c r="C84" s="42" t="s">
        <v>93</v>
      </c>
      <c r="D84" s="43">
        <v>1571949.96</v>
      </c>
      <c r="E84" s="43">
        <v>0</v>
      </c>
      <c r="F84" s="43">
        <v>0</v>
      </c>
      <c r="G84" s="43">
        <v>148499.27000000002</v>
      </c>
      <c r="H84" s="43">
        <f t="shared" si="13"/>
        <v>1423450.69</v>
      </c>
      <c r="I84" s="43">
        <v>1466154.2519</v>
      </c>
      <c r="J84" s="43">
        <f t="shared" si="14"/>
        <v>-105795.70809999993</v>
      </c>
      <c r="K84" s="43">
        <f t="shared" si="11"/>
        <v>-6.7302211133998213</v>
      </c>
      <c r="L84" s="43">
        <f t="shared" si="15"/>
        <v>42703.561900000088</v>
      </c>
      <c r="M84" s="65">
        <f t="shared" si="12"/>
        <v>3.0000028943749442</v>
      </c>
    </row>
    <row r="85" spans="1:13" x14ac:dyDescent="0.25">
      <c r="A85" s="60"/>
      <c r="B85" s="41">
        <v>32901</v>
      </c>
      <c r="C85" s="42" t="s">
        <v>94</v>
      </c>
      <c r="D85" s="43">
        <v>143912.51999999999</v>
      </c>
      <c r="E85" s="43">
        <v>0</v>
      </c>
      <c r="F85" s="43">
        <v>0</v>
      </c>
      <c r="G85" s="43">
        <v>0</v>
      </c>
      <c r="H85" s="43">
        <f t="shared" si="13"/>
        <v>143912.51999999999</v>
      </c>
      <c r="I85" s="43">
        <v>148229.875</v>
      </c>
      <c r="J85" s="43">
        <f t="shared" si="14"/>
        <v>4317.3550000000105</v>
      </c>
      <c r="K85" s="43">
        <f t="shared" si="11"/>
        <v>2.9999856857485412</v>
      </c>
      <c r="L85" s="43">
        <f t="shared" si="15"/>
        <v>4317.3550000000105</v>
      </c>
      <c r="M85" s="65">
        <f t="shared" si="12"/>
        <v>2.9999856857485412</v>
      </c>
    </row>
    <row r="86" spans="1:13" ht="30" x14ac:dyDescent="0.25">
      <c r="A86" s="60"/>
      <c r="B86" s="41">
        <v>33101</v>
      </c>
      <c r="C86" s="42" t="s">
        <v>95</v>
      </c>
      <c r="D86" s="43">
        <v>19850.04</v>
      </c>
      <c r="E86" s="43">
        <v>0</v>
      </c>
      <c r="F86" s="43">
        <v>15000</v>
      </c>
      <c r="G86" s="43">
        <v>0</v>
      </c>
      <c r="H86" s="43">
        <f t="shared" si="13"/>
        <v>34850.04</v>
      </c>
      <c r="I86" s="43">
        <v>35895.5</v>
      </c>
      <c r="J86" s="43">
        <f t="shared" si="14"/>
        <v>16045.46</v>
      </c>
      <c r="K86" s="43">
        <f t="shared" si="11"/>
        <v>80.833388748838786</v>
      </c>
      <c r="L86" s="43">
        <f t="shared" si="15"/>
        <v>1045.4599999999991</v>
      </c>
      <c r="M86" s="65">
        <f t="shared" si="12"/>
        <v>2.9998817791887689</v>
      </c>
    </row>
    <row r="87" spans="1:13" ht="30" x14ac:dyDescent="0.25">
      <c r="A87" s="60"/>
      <c r="B87" s="41">
        <v>33601</v>
      </c>
      <c r="C87" s="42" t="s">
        <v>96</v>
      </c>
      <c r="D87" s="43">
        <v>12902.52</v>
      </c>
      <c r="E87" s="43">
        <v>0</v>
      </c>
      <c r="F87" s="43">
        <v>0</v>
      </c>
      <c r="G87" s="43">
        <v>0</v>
      </c>
      <c r="H87" s="43">
        <f t="shared" si="13"/>
        <v>12902.52</v>
      </c>
      <c r="I87" s="43">
        <v>13289.575000000001</v>
      </c>
      <c r="J87" s="43">
        <f t="shared" si="14"/>
        <v>387.05500000000029</v>
      </c>
      <c r="K87" s="43">
        <f t="shared" si="11"/>
        <v>2.9998403412666619</v>
      </c>
      <c r="L87" s="43">
        <f t="shared" si="15"/>
        <v>387.05500000000029</v>
      </c>
      <c r="M87" s="65">
        <f t="shared" si="12"/>
        <v>2.9998403412666619</v>
      </c>
    </row>
    <row r="88" spans="1:13" x14ac:dyDescent="0.25">
      <c r="A88" s="60"/>
      <c r="B88" s="41">
        <v>33602</v>
      </c>
      <c r="C88" s="42" t="s">
        <v>97</v>
      </c>
      <c r="D88" s="43">
        <v>26797.56</v>
      </c>
      <c r="E88" s="43">
        <v>0</v>
      </c>
      <c r="F88" s="43">
        <v>0</v>
      </c>
      <c r="G88" s="43">
        <v>0</v>
      </c>
      <c r="H88" s="43">
        <f t="shared" si="13"/>
        <v>26797.56</v>
      </c>
      <c r="I88" s="43">
        <v>27601.424999999999</v>
      </c>
      <c r="J88" s="43">
        <f t="shared" si="14"/>
        <v>803.86499999999796</v>
      </c>
      <c r="K88" s="43">
        <f t="shared" si="11"/>
        <v>2.9997693819885001</v>
      </c>
      <c r="L88" s="43">
        <f t="shared" si="15"/>
        <v>803.86499999999796</v>
      </c>
      <c r="M88" s="65">
        <f t="shared" si="12"/>
        <v>2.9997693819885001</v>
      </c>
    </row>
    <row r="89" spans="1:13" x14ac:dyDescent="0.25">
      <c r="A89" s="60"/>
      <c r="B89" s="41">
        <v>33604</v>
      </c>
      <c r="C89" s="42" t="s">
        <v>98</v>
      </c>
      <c r="D89" s="43">
        <v>511137.48</v>
      </c>
      <c r="E89" s="43">
        <v>0</v>
      </c>
      <c r="F89" s="43">
        <v>0</v>
      </c>
      <c r="G89" s="43">
        <v>0</v>
      </c>
      <c r="H89" s="43">
        <f t="shared" si="13"/>
        <v>511137.48</v>
      </c>
      <c r="I89" s="43">
        <v>526471.625</v>
      </c>
      <c r="J89" s="43">
        <f t="shared" si="14"/>
        <v>15334.145000000019</v>
      </c>
      <c r="K89" s="43">
        <f t="shared" si="11"/>
        <v>3.0000040302268616</v>
      </c>
      <c r="L89" s="43">
        <f t="shared" si="15"/>
        <v>15334.145000000019</v>
      </c>
      <c r="M89" s="65">
        <f t="shared" si="12"/>
        <v>3.0000040302268616</v>
      </c>
    </row>
    <row r="90" spans="1:13" x14ac:dyDescent="0.25">
      <c r="A90" s="60"/>
      <c r="B90" s="41">
        <v>33801</v>
      </c>
      <c r="C90" s="42" t="s">
        <v>99</v>
      </c>
      <c r="D90" s="43">
        <v>5088525</v>
      </c>
      <c r="E90" s="43">
        <v>1494351.27</v>
      </c>
      <c r="F90" s="43">
        <v>0</v>
      </c>
      <c r="G90" s="43">
        <v>0</v>
      </c>
      <c r="H90" s="43">
        <f t="shared" si="13"/>
        <v>6582876.2699999996</v>
      </c>
      <c r="I90" s="43">
        <v>6956130.75</v>
      </c>
      <c r="J90" s="43">
        <f t="shared" si="14"/>
        <v>1867605.75</v>
      </c>
      <c r="K90" s="43">
        <f t="shared" si="11"/>
        <v>36.702300764956448</v>
      </c>
      <c r="L90" s="43">
        <f t="shared" si="15"/>
        <v>373254.48000000045</v>
      </c>
      <c r="M90" s="65">
        <f t="shared" si="12"/>
        <v>5.6700819625157663</v>
      </c>
    </row>
    <row r="91" spans="1:13" ht="30" x14ac:dyDescent="0.25">
      <c r="A91" s="60"/>
      <c r="B91" s="41">
        <v>34101</v>
      </c>
      <c r="C91" s="42" t="s">
        <v>100</v>
      </c>
      <c r="D91" s="43">
        <v>9924.9599999999991</v>
      </c>
      <c r="E91" s="43">
        <v>0</v>
      </c>
      <c r="F91" s="43">
        <v>0</v>
      </c>
      <c r="G91" s="43">
        <v>0</v>
      </c>
      <c r="H91" s="43">
        <f t="shared" si="13"/>
        <v>9924.9599999999991</v>
      </c>
      <c r="I91" s="43">
        <v>10222.75</v>
      </c>
      <c r="J91" s="43">
        <f t="shared" si="14"/>
        <v>297.79000000000087</v>
      </c>
      <c r="K91" s="43">
        <f t="shared" si="11"/>
        <v>3.0004151150231451</v>
      </c>
      <c r="L91" s="43">
        <f t="shared" si="15"/>
        <v>297.79000000000087</v>
      </c>
      <c r="M91" s="65">
        <f t="shared" si="12"/>
        <v>3.0004151150231451</v>
      </c>
    </row>
    <row r="92" spans="1:13" ht="30" x14ac:dyDescent="0.25">
      <c r="A92" s="60"/>
      <c r="B92" s="49">
        <v>34102</v>
      </c>
      <c r="C92" s="48" t="s">
        <v>101</v>
      </c>
      <c r="D92" s="43">
        <v>14887.56</v>
      </c>
      <c r="E92" s="43">
        <v>0</v>
      </c>
      <c r="F92" s="43">
        <v>11000</v>
      </c>
      <c r="G92" s="43">
        <v>0</v>
      </c>
      <c r="H92" s="43">
        <f t="shared" si="13"/>
        <v>25887.559999999998</v>
      </c>
      <c r="I92" s="43">
        <v>26664.125</v>
      </c>
      <c r="J92" s="43">
        <f t="shared" si="14"/>
        <v>11776.565000000001</v>
      </c>
      <c r="K92" s="43">
        <f t="shared" si="11"/>
        <v>79.103392362482509</v>
      </c>
      <c r="L92" s="43">
        <f t="shared" si="15"/>
        <v>776.56500000000233</v>
      </c>
      <c r="M92" s="65">
        <f t="shared" si="12"/>
        <v>2.9997612752998037</v>
      </c>
    </row>
    <row r="93" spans="1:13" ht="30" x14ac:dyDescent="0.25">
      <c r="A93" s="60"/>
      <c r="B93" s="41">
        <v>34401</v>
      </c>
      <c r="C93" s="42" t="s">
        <v>102</v>
      </c>
      <c r="D93" s="43">
        <v>11910</v>
      </c>
      <c r="E93" s="43">
        <v>0</v>
      </c>
      <c r="F93" s="43">
        <v>0</v>
      </c>
      <c r="G93" s="43">
        <v>0</v>
      </c>
      <c r="H93" s="43">
        <f t="shared" si="13"/>
        <v>11910</v>
      </c>
      <c r="I93" s="43">
        <v>12267.3</v>
      </c>
      <c r="J93" s="43">
        <f t="shared" si="14"/>
        <v>357.29999999999927</v>
      </c>
      <c r="K93" s="43">
        <f t="shared" si="11"/>
        <v>3</v>
      </c>
      <c r="L93" s="43">
        <f t="shared" si="15"/>
        <v>357.29999999999927</v>
      </c>
      <c r="M93" s="65">
        <f t="shared" si="12"/>
        <v>3</v>
      </c>
    </row>
    <row r="94" spans="1:13" x14ac:dyDescent="0.25">
      <c r="A94" s="60"/>
      <c r="B94" s="41">
        <v>34501</v>
      </c>
      <c r="C94" s="42" t="s">
        <v>103</v>
      </c>
      <c r="D94" s="43">
        <v>645125.04</v>
      </c>
      <c r="E94" s="43">
        <v>0</v>
      </c>
      <c r="F94" s="43">
        <v>0</v>
      </c>
      <c r="G94" s="43">
        <v>0</v>
      </c>
      <c r="H94" s="43">
        <f t="shared" si="13"/>
        <v>645125.04</v>
      </c>
      <c r="I94" s="43">
        <v>664478.75</v>
      </c>
      <c r="J94" s="43">
        <f t="shared" si="14"/>
        <v>19353.709999999963</v>
      </c>
      <c r="K94" s="43">
        <f t="shared" si="11"/>
        <v>2.999993613641152</v>
      </c>
      <c r="L94" s="43">
        <f t="shared" si="15"/>
        <v>19353.709999999963</v>
      </c>
      <c r="M94" s="65">
        <f t="shared" si="12"/>
        <v>2.999993613641152</v>
      </c>
    </row>
    <row r="95" spans="1:13" ht="30" x14ac:dyDescent="0.25">
      <c r="A95" s="60"/>
      <c r="B95" s="41">
        <v>35101</v>
      </c>
      <c r="C95" s="42" t="s">
        <v>104</v>
      </c>
      <c r="D95" s="43">
        <v>595500</v>
      </c>
      <c r="E95" s="43">
        <v>468978.67</v>
      </c>
      <c r="F95" s="43">
        <v>784805.12</v>
      </c>
      <c r="G95" s="43">
        <v>0</v>
      </c>
      <c r="H95" s="43">
        <f t="shared" si="13"/>
        <v>1849283.79</v>
      </c>
      <c r="I95" s="43">
        <v>1750262.3036999996</v>
      </c>
      <c r="J95" s="43">
        <f t="shared" si="14"/>
        <v>1154762.3036999996</v>
      </c>
      <c r="K95" s="43">
        <f t="shared" si="11"/>
        <v>193.91474453400497</v>
      </c>
      <c r="L95" s="43">
        <f t="shared" si="15"/>
        <v>-99021.486300000455</v>
      </c>
      <c r="M95" s="65">
        <f t="shared" si="12"/>
        <v>-5.3545857501947012</v>
      </c>
    </row>
    <row r="96" spans="1:13" ht="45" x14ac:dyDescent="0.25">
      <c r="A96" s="60"/>
      <c r="B96" s="41">
        <v>35201</v>
      </c>
      <c r="C96" s="42" t="s">
        <v>105</v>
      </c>
      <c r="D96" s="43">
        <v>74437.56</v>
      </c>
      <c r="E96" s="43">
        <v>0</v>
      </c>
      <c r="F96" s="43">
        <v>0</v>
      </c>
      <c r="G96" s="43">
        <v>0</v>
      </c>
      <c r="H96" s="43">
        <f t="shared" si="13"/>
        <v>74437.56</v>
      </c>
      <c r="I96" s="43">
        <v>76670.625</v>
      </c>
      <c r="J96" s="43">
        <f t="shared" si="14"/>
        <v>2233.0650000000023</v>
      </c>
      <c r="K96" s="43">
        <f t="shared" si="11"/>
        <v>2.999916977396893</v>
      </c>
      <c r="L96" s="43">
        <f t="shared" si="15"/>
        <v>2233.0650000000023</v>
      </c>
      <c r="M96" s="65">
        <f t="shared" si="12"/>
        <v>2.999916977396893</v>
      </c>
    </row>
    <row r="97" spans="1:13" ht="45" x14ac:dyDescent="0.25">
      <c r="A97" s="60"/>
      <c r="B97" s="41">
        <v>35301</v>
      </c>
      <c r="C97" s="42" t="s">
        <v>106</v>
      </c>
      <c r="D97" s="43">
        <v>1240625.04</v>
      </c>
      <c r="E97" s="43">
        <v>0</v>
      </c>
      <c r="F97" s="43">
        <v>0</v>
      </c>
      <c r="G97" s="43">
        <v>327000</v>
      </c>
      <c r="H97" s="43">
        <f t="shared" si="13"/>
        <v>913625.04</v>
      </c>
      <c r="I97" s="43">
        <v>941033.75</v>
      </c>
      <c r="J97" s="43">
        <f t="shared" si="14"/>
        <v>-299591.29000000004</v>
      </c>
      <c r="K97" s="43">
        <f t="shared" si="11"/>
        <v>-24.148415543829429</v>
      </c>
      <c r="L97" s="43">
        <f t="shared" si="15"/>
        <v>27408.709999999963</v>
      </c>
      <c r="M97" s="65">
        <f t="shared" si="12"/>
        <v>2.9999954904913722</v>
      </c>
    </row>
    <row r="98" spans="1:13" ht="45" x14ac:dyDescent="0.25">
      <c r="A98" s="60"/>
      <c r="B98" s="41">
        <v>35401</v>
      </c>
      <c r="C98" s="42" t="s">
        <v>107</v>
      </c>
      <c r="D98" s="43">
        <v>69474.960000000006</v>
      </c>
      <c r="E98" s="43">
        <v>0</v>
      </c>
      <c r="F98" s="43">
        <v>0</v>
      </c>
      <c r="G98" s="43">
        <v>0</v>
      </c>
      <c r="H98" s="43">
        <f t="shared" si="13"/>
        <v>69474.960000000006</v>
      </c>
      <c r="I98" s="43">
        <v>71559.25</v>
      </c>
      <c r="J98" s="43">
        <f t="shared" si="14"/>
        <v>2084.2899999999936</v>
      </c>
      <c r="K98" s="43">
        <f t="shared" si="11"/>
        <v>3.0000593019412918</v>
      </c>
      <c r="L98" s="43">
        <f t="shared" si="15"/>
        <v>2084.2899999999936</v>
      </c>
      <c r="M98" s="65">
        <f t="shared" si="12"/>
        <v>3.0000593019412918</v>
      </c>
    </row>
    <row r="99" spans="1:13" ht="30" x14ac:dyDescent="0.25">
      <c r="A99" s="60"/>
      <c r="B99" s="41">
        <v>35501</v>
      </c>
      <c r="C99" s="42" t="s">
        <v>108</v>
      </c>
      <c r="D99" s="43">
        <v>248124.96</v>
      </c>
      <c r="E99" s="43">
        <v>60000</v>
      </c>
      <c r="F99" s="43">
        <v>21388.53</v>
      </c>
      <c r="G99" s="43">
        <v>0</v>
      </c>
      <c r="H99" s="43">
        <f t="shared" si="13"/>
        <v>329513.49</v>
      </c>
      <c r="I99" s="43">
        <v>339398.93589999998</v>
      </c>
      <c r="J99" s="43">
        <f t="shared" si="14"/>
        <v>91273.97589999999</v>
      </c>
      <c r="K99" s="43">
        <f t="shared" si="11"/>
        <v>36.785487401186884</v>
      </c>
      <c r="L99" s="43">
        <f t="shared" si="15"/>
        <v>9885.4458999999915</v>
      </c>
      <c r="M99" s="65">
        <f t="shared" si="12"/>
        <v>3.0000125032817238</v>
      </c>
    </row>
    <row r="100" spans="1:13" ht="45" x14ac:dyDescent="0.25">
      <c r="A100" s="60"/>
      <c r="B100" s="41">
        <v>35704</v>
      </c>
      <c r="C100" s="42" t="s">
        <v>109</v>
      </c>
      <c r="D100" s="43">
        <v>1786500</v>
      </c>
      <c r="E100" s="43">
        <v>0</v>
      </c>
      <c r="F100" s="43">
        <v>0</v>
      </c>
      <c r="G100" s="43">
        <v>681000</v>
      </c>
      <c r="H100" s="43">
        <f t="shared" si="13"/>
        <v>1105500</v>
      </c>
      <c r="I100" s="43">
        <v>1138665</v>
      </c>
      <c r="J100" s="43">
        <f t="shared" si="14"/>
        <v>-647835</v>
      </c>
      <c r="K100" s="43">
        <f t="shared" si="11"/>
        <v>-36.262804366078925</v>
      </c>
      <c r="L100" s="43">
        <f t="shared" si="15"/>
        <v>33165</v>
      </c>
      <c r="M100" s="65">
        <f t="shared" si="12"/>
        <v>3</v>
      </c>
    </row>
    <row r="101" spans="1:13" ht="45" x14ac:dyDescent="0.25">
      <c r="A101" s="60"/>
      <c r="B101" s="41">
        <v>35705</v>
      </c>
      <c r="C101" s="42" t="s">
        <v>110</v>
      </c>
      <c r="D101" s="43">
        <v>69474.960000000006</v>
      </c>
      <c r="E101" s="43">
        <v>0</v>
      </c>
      <c r="F101" s="43">
        <v>20000</v>
      </c>
      <c r="G101" s="43">
        <v>0</v>
      </c>
      <c r="H101" s="43">
        <f t="shared" si="13"/>
        <v>89474.96</v>
      </c>
      <c r="I101" s="43">
        <v>92159.25</v>
      </c>
      <c r="J101" s="43">
        <f t="shared" si="14"/>
        <v>22684.289999999994</v>
      </c>
      <c r="K101" s="43">
        <f t="shared" si="11"/>
        <v>32.651029953813577</v>
      </c>
      <c r="L101" s="43">
        <f t="shared" si="15"/>
        <v>2684.2899999999936</v>
      </c>
      <c r="M101" s="65">
        <f t="shared" si="12"/>
        <v>3.0000460464022467</v>
      </c>
    </row>
    <row r="102" spans="1:13" ht="45" x14ac:dyDescent="0.25">
      <c r="A102" s="60"/>
      <c r="B102" s="41">
        <v>35706</v>
      </c>
      <c r="C102" s="42" t="s">
        <v>111</v>
      </c>
      <c r="D102" s="43">
        <v>545874.96</v>
      </c>
      <c r="E102" s="43">
        <v>100000</v>
      </c>
      <c r="F102" s="43">
        <v>224172.6</v>
      </c>
      <c r="G102" s="43">
        <v>0</v>
      </c>
      <c r="H102" s="43">
        <f t="shared" si="13"/>
        <v>870047.55999999994</v>
      </c>
      <c r="I102" s="43">
        <v>793149.02799999993</v>
      </c>
      <c r="J102" s="43">
        <f t="shared" si="14"/>
        <v>247274.06799999997</v>
      </c>
      <c r="K102" s="43">
        <f t="shared" si="11"/>
        <v>45.29866473450258</v>
      </c>
      <c r="L102" s="43">
        <f t="shared" si="15"/>
        <v>-76898.532000000007</v>
      </c>
      <c r="M102" s="65">
        <f t="shared" si="12"/>
        <v>-8.8384285567101557</v>
      </c>
    </row>
    <row r="103" spans="1:13" ht="30" x14ac:dyDescent="0.25">
      <c r="A103" s="60"/>
      <c r="B103" s="41">
        <v>35708</v>
      </c>
      <c r="C103" s="42" t="s">
        <v>112</v>
      </c>
      <c r="D103" s="43">
        <v>79400.039999999994</v>
      </c>
      <c r="E103" s="43">
        <v>0</v>
      </c>
      <c r="F103" s="43">
        <v>0</v>
      </c>
      <c r="G103" s="43">
        <v>0</v>
      </c>
      <c r="H103" s="43">
        <f t="shared" si="13"/>
        <v>79400.039999999994</v>
      </c>
      <c r="I103" s="43">
        <v>81782</v>
      </c>
      <c r="J103" s="43">
        <f t="shared" si="14"/>
        <v>2381.9600000000064</v>
      </c>
      <c r="K103" s="43">
        <f t="shared" si="11"/>
        <v>2.9999481108573889</v>
      </c>
      <c r="L103" s="43">
        <f t="shared" si="15"/>
        <v>2381.9600000000064</v>
      </c>
      <c r="M103" s="65">
        <f t="shared" si="12"/>
        <v>2.9999481108573889</v>
      </c>
    </row>
    <row r="104" spans="1:13" x14ac:dyDescent="0.25">
      <c r="A104" s="60"/>
      <c r="B104" s="41">
        <v>35801</v>
      </c>
      <c r="C104" s="42" t="s">
        <v>113</v>
      </c>
      <c r="D104" s="43">
        <v>592185</v>
      </c>
      <c r="E104" s="43">
        <v>0</v>
      </c>
      <c r="F104" s="43">
        <v>130000</v>
      </c>
      <c r="G104" s="43">
        <v>0</v>
      </c>
      <c r="H104" s="43">
        <f t="shared" si="13"/>
        <v>722185</v>
      </c>
      <c r="I104" s="43">
        <v>743850.55</v>
      </c>
      <c r="J104" s="43">
        <f t="shared" si="14"/>
        <v>151665.55000000005</v>
      </c>
      <c r="K104" s="43">
        <f t="shared" si="11"/>
        <v>25.611177250352512</v>
      </c>
      <c r="L104" s="43">
        <f t="shared" si="15"/>
        <v>21665.550000000047</v>
      </c>
      <c r="M104" s="65">
        <f t="shared" si="12"/>
        <v>3</v>
      </c>
    </row>
    <row r="105" spans="1:13" ht="30" x14ac:dyDescent="0.25">
      <c r="A105" s="60"/>
      <c r="B105" s="41">
        <v>35804</v>
      </c>
      <c r="C105" s="42" t="s">
        <v>114</v>
      </c>
      <c r="D105" s="43">
        <v>1131450</v>
      </c>
      <c r="E105" s="43">
        <v>0</v>
      </c>
      <c r="F105" s="43">
        <v>0</v>
      </c>
      <c r="G105" s="43">
        <v>0</v>
      </c>
      <c r="H105" s="43">
        <f t="shared" si="13"/>
        <v>1131450</v>
      </c>
      <c r="I105" s="43">
        <v>1165393.5</v>
      </c>
      <c r="J105" s="43">
        <f t="shared" si="14"/>
        <v>33943.5</v>
      </c>
      <c r="K105" s="43">
        <f t="shared" si="11"/>
        <v>3</v>
      </c>
      <c r="L105" s="43">
        <f t="shared" si="15"/>
        <v>33943.5</v>
      </c>
      <c r="M105" s="65">
        <f t="shared" si="12"/>
        <v>3</v>
      </c>
    </row>
    <row r="106" spans="1:13" x14ac:dyDescent="0.25">
      <c r="A106" s="60"/>
      <c r="B106" s="41">
        <v>35901</v>
      </c>
      <c r="C106" s="42" t="s">
        <v>115</v>
      </c>
      <c r="D106" s="43">
        <v>4962.4799999999996</v>
      </c>
      <c r="E106" s="43">
        <v>57000</v>
      </c>
      <c r="F106" s="43">
        <v>0</v>
      </c>
      <c r="G106" s="43">
        <v>0</v>
      </c>
      <c r="H106" s="43">
        <f t="shared" si="13"/>
        <v>61962.479999999996</v>
      </c>
      <c r="I106" s="43">
        <v>63821.375</v>
      </c>
      <c r="J106" s="43">
        <f t="shared" si="14"/>
        <v>58858.895000000004</v>
      </c>
      <c r="K106" s="43">
        <f t="shared" si="11"/>
        <v>1186.0782310457676</v>
      </c>
      <c r="L106" s="43">
        <f t="shared" si="15"/>
        <v>1858.8950000000041</v>
      </c>
      <c r="M106" s="65">
        <f t="shared" si="12"/>
        <v>3.0000332459256072</v>
      </c>
    </row>
    <row r="107" spans="1:13" x14ac:dyDescent="0.25">
      <c r="A107" s="60"/>
      <c r="B107" s="41">
        <v>35902</v>
      </c>
      <c r="C107" s="42" t="s">
        <v>116</v>
      </c>
      <c r="D107" s="43">
        <v>297750</v>
      </c>
      <c r="E107" s="43">
        <v>0</v>
      </c>
      <c r="F107" s="43">
        <v>15838.61</v>
      </c>
      <c r="G107" s="43">
        <v>0</v>
      </c>
      <c r="H107" s="43">
        <f t="shared" si="13"/>
        <v>313588.61</v>
      </c>
      <c r="I107" s="43">
        <v>322996.2683</v>
      </c>
      <c r="J107" s="43">
        <f t="shared" si="14"/>
        <v>25246.268299999996</v>
      </c>
      <c r="K107" s="43">
        <f t="shared" si="11"/>
        <v>8.4790153820319034</v>
      </c>
      <c r="L107" s="43">
        <f t="shared" si="15"/>
        <v>9407.6583000000101</v>
      </c>
      <c r="M107" s="65">
        <f t="shared" si="12"/>
        <v>3</v>
      </c>
    </row>
    <row r="108" spans="1:13" x14ac:dyDescent="0.25">
      <c r="A108" s="60"/>
      <c r="B108" s="41">
        <v>36101</v>
      </c>
      <c r="C108" s="42" t="s">
        <v>117</v>
      </c>
      <c r="D108" s="43">
        <v>197000.04</v>
      </c>
      <c r="E108" s="43">
        <v>0</v>
      </c>
      <c r="F108" s="43">
        <v>0</v>
      </c>
      <c r="G108" s="43">
        <v>0</v>
      </c>
      <c r="H108" s="43">
        <f t="shared" si="13"/>
        <v>197000.04</v>
      </c>
      <c r="I108" s="43">
        <v>202910</v>
      </c>
      <c r="J108" s="43">
        <f t="shared" si="14"/>
        <v>5909.9599999999919</v>
      </c>
      <c r="K108" s="43">
        <f t="shared" si="11"/>
        <v>2.9999790862986515</v>
      </c>
      <c r="L108" s="43">
        <f t="shared" si="15"/>
        <v>5909.9599999999919</v>
      </c>
      <c r="M108" s="65">
        <f t="shared" si="12"/>
        <v>2.9999790862986515</v>
      </c>
    </row>
    <row r="109" spans="1:13" x14ac:dyDescent="0.25">
      <c r="A109" s="60"/>
      <c r="B109" s="41">
        <v>37101</v>
      </c>
      <c r="C109" s="42" t="s">
        <v>118</v>
      </c>
      <c r="D109" s="43">
        <v>168725.04</v>
      </c>
      <c r="E109" s="43">
        <v>20000</v>
      </c>
      <c r="F109" s="43">
        <v>0</v>
      </c>
      <c r="G109" s="43">
        <v>0</v>
      </c>
      <c r="H109" s="43">
        <f t="shared" si="13"/>
        <v>188725.04</v>
      </c>
      <c r="I109" s="43">
        <v>194386.75</v>
      </c>
      <c r="J109" s="43">
        <f t="shared" si="14"/>
        <v>25661.709999999992</v>
      </c>
      <c r="K109" s="43">
        <f t="shared" si="11"/>
        <v>15.209188867283714</v>
      </c>
      <c r="L109" s="43">
        <f t="shared" si="15"/>
        <v>5661.7099999999919</v>
      </c>
      <c r="M109" s="65">
        <f t="shared" si="12"/>
        <v>2.9999781692985721</v>
      </c>
    </row>
    <row r="110" spans="1:13" x14ac:dyDescent="0.25">
      <c r="A110" s="60"/>
      <c r="B110" s="41">
        <v>37201</v>
      </c>
      <c r="C110" s="42" t="s">
        <v>119</v>
      </c>
      <c r="D110" s="43">
        <v>3969.96</v>
      </c>
      <c r="E110" s="43">
        <v>0</v>
      </c>
      <c r="F110" s="43">
        <v>0</v>
      </c>
      <c r="G110" s="43">
        <v>0</v>
      </c>
      <c r="H110" s="43">
        <f t="shared" si="13"/>
        <v>3969.96</v>
      </c>
      <c r="I110" s="43">
        <v>4089.1</v>
      </c>
      <c r="J110" s="43">
        <f t="shared" si="14"/>
        <v>119.13999999999987</v>
      </c>
      <c r="K110" s="43">
        <f t="shared" si="11"/>
        <v>3.0010377938316708</v>
      </c>
      <c r="L110" s="43">
        <f t="shared" si="15"/>
        <v>119.13999999999987</v>
      </c>
      <c r="M110" s="65">
        <f t="shared" si="12"/>
        <v>3.0010377938316708</v>
      </c>
    </row>
    <row r="111" spans="1:13" x14ac:dyDescent="0.25">
      <c r="A111" s="60"/>
      <c r="B111" s="41">
        <v>37202</v>
      </c>
      <c r="C111" s="42" t="s">
        <v>120</v>
      </c>
      <c r="D111" s="43">
        <v>14887.56</v>
      </c>
      <c r="E111" s="43">
        <v>0</v>
      </c>
      <c r="F111" s="43">
        <v>0</v>
      </c>
      <c r="G111" s="43">
        <v>0</v>
      </c>
      <c r="H111" s="43">
        <f t="shared" si="13"/>
        <v>14887.56</v>
      </c>
      <c r="I111" s="43">
        <v>15334.125</v>
      </c>
      <c r="J111" s="43">
        <f t="shared" si="14"/>
        <v>446.56500000000051</v>
      </c>
      <c r="K111" s="43">
        <f t="shared" si="11"/>
        <v>2.9995848883228717</v>
      </c>
      <c r="L111" s="43">
        <f t="shared" si="15"/>
        <v>446.56500000000051</v>
      </c>
      <c r="M111" s="65">
        <f t="shared" si="12"/>
        <v>2.9995848883228717</v>
      </c>
    </row>
    <row r="112" spans="1:13" x14ac:dyDescent="0.25">
      <c r="A112" s="60"/>
      <c r="B112" s="41">
        <v>37501</v>
      </c>
      <c r="C112" s="42" t="s">
        <v>121</v>
      </c>
      <c r="D112" s="43">
        <v>433749.96</v>
      </c>
      <c r="E112" s="43">
        <v>60000</v>
      </c>
      <c r="F112" s="43">
        <v>0</v>
      </c>
      <c r="G112" s="43">
        <v>0</v>
      </c>
      <c r="H112" s="43">
        <f t="shared" si="13"/>
        <v>493749.96</v>
      </c>
      <c r="I112" s="43">
        <v>508562.5</v>
      </c>
      <c r="J112" s="43">
        <f t="shared" si="14"/>
        <v>74812.539999999979</v>
      </c>
      <c r="K112" s="43">
        <f t="shared" si="11"/>
        <v>17.247849429196478</v>
      </c>
      <c r="L112" s="43">
        <f t="shared" si="15"/>
        <v>14812.539999999979</v>
      </c>
      <c r="M112" s="65">
        <f t="shared" si="12"/>
        <v>3.0000083443044758</v>
      </c>
    </row>
    <row r="113" spans="1:13" x14ac:dyDescent="0.25">
      <c r="A113" s="60"/>
      <c r="B113" s="41">
        <v>37502</v>
      </c>
      <c r="C113" s="42" t="s">
        <v>122</v>
      </c>
      <c r="D113" s="43">
        <v>198500.04</v>
      </c>
      <c r="E113" s="43">
        <v>60000</v>
      </c>
      <c r="F113" s="43">
        <v>0</v>
      </c>
      <c r="G113" s="43">
        <v>0</v>
      </c>
      <c r="H113" s="43">
        <f t="shared" si="13"/>
        <v>258500.04</v>
      </c>
      <c r="I113" s="43">
        <v>266255</v>
      </c>
      <c r="J113" s="43">
        <f t="shared" si="14"/>
        <v>67754.959999999992</v>
      </c>
      <c r="K113" s="43">
        <f t="shared" si="11"/>
        <v>34.133474230030373</v>
      </c>
      <c r="L113" s="43">
        <f t="shared" si="15"/>
        <v>7754.9599999999919</v>
      </c>
      <c r="M113" s="65">
        <f t="shared" si="12"/>
        <v>2.9999840618980187</v>
      </c>
    </row>
    <row r="114" spans="1:13" x14ac:dyDescent="0.25">
      <c r="A114" s="60"/>
      <c r="B114" s="41">
        <v>37902</v>
      </c>
      <c r="C114" s="42" t="s">
        <v>123</v>
      </c>
      <c r="D114" s="43">
        <v>89325</v>
      </c>
      <c r="E114" s="43">
        <v>30000</v>
      </c>
      <c r="F114" s="43">
        <v>0</v>
      </c>
      <c r="G114" s="43">
        <v>0</v>
      </c>
      <c r="H114" s="43">
        <f t="shared" si="13"/>
        <v>119325</v>
      </c>
      <c r="I114" s="43">
        <v>122904.75</v>
      </c>
      <c r="J114" s="43">
        <f t="shared" si="14"/>
        <v>33579.75</v>
      </c>
      <c r="K114" s="43">
        <f t="shared" si="11"/>
        <v>37.592779177162043</v>
      </c>
      <c r="L114" s="43">
        <f t="shared" si="15"/>
        <v>3579.75</v>
      </c>
      <c r="M114" s="65">
        <f t="shared" si="12"/>
        <v>3</v>
      </c>
    </row>
    <row r="115" spans="1:13" x14ac:dyDescent="0.25">
      <c r="A115" s="60"/>
      <c r="B115" s="41">
        <v>38501</v>
      </c>
      <c r="C115" s="42" t="s">
        <v>124</v>
      </c>
      <c r="D115" s="43">
        <v>446625</v>
      </c>
      <c r="E115" s="43">
        <v>0</v>
      </c>
      <c r="F115" s="43">
        <v>100000</v>
      </c>
      <c r="G115" s="43">
        <v>0</v>
      </c>
      <c r="H115" s="43">
        <f t="shared" si="13"/>
        <v>546625</v>
      </c>
      <c r="I115" s="43">
        <v>563023.75</v>
      </c>
      <c r="J115" s="43">
        <f t="shared" si="14"/>
        <v>116398.75</v>
      </c>
      <c r="K115" s="43">
        <f t="shared" si="11"/>
        <v>26.0618527847747</v>
      </c>
      <c r="L115" s="43">
        <f t="shared" si="15"/>
        <v>16398.75</v>
      </c>
      <c r="M115" s="65">
        <f t="shared" si="12"/>
        <v>3</v>
      </c>
    </row>
    <row r="116" spans="1:13" x14ac:dyDescent="0.25">
      <c r="A116" s="60"/>
      <c r="B116" s="41">
        <v>39601</v>
      </c>
      <c r="C116" s="42" t="s">
        <v>125</v>
      </c>
      <c r="D116" s="43">
        <v>0</v>
      </c>
      <c r="E116" s="43">
        <v>131335.41</v>
      </c>
      <c r="F116" s="43">
        <v>0</v>
      </c>
      <c r="G116" s="43">
        <v>0</v>
      </c>
      <c r="H116" s="43">
        <f t="shared" si="13"/>
        <v>131335.41</v>
      </c>
      <c r="I116" s="43">
        <v>135275.47229999999</v>
      </c>
      <c r="J116" s="43">
        <f t="shared" si="14"/>
        <v>135275.47229999999</v>
      </c>
      <c r="K116" s="43"/>
      <c r="L116" s="43">
        <f t="shared" si="15"/>
        <v>3940.0622999999905</v>
      </c>
      <c r="M116" s="65"/>
    </row>
    <row r="117" spans="1:13" x14ac:dyDescent="0.25">
      <c r="A117" s="60"/>
      <c r="B117" s="41"/>
      <c r="C117" s="42"/>
      <c r="D117" s="40"/>
      <c r="E117" s="43"/>
      <c r="F117" s="43"/>
      <c r="G117" s="43"/>
      <c r="H117" s="43"/>
      <c r="I117" s="40"/>
      <c r="J117" s="40"/>
      <c r="K117" s="40"/>
      <c r="L117" s="40"/>
      <c r="M117" s="64"/>
    </row>
    <row r="118" spans="1:13" x14ac:dyDescent="0.25">
      <c r="A118" s="62" t="s">
        <v>126</v>
      </c>
      <c r="B118" s="63"/>
      <c r="C118" s="39"/>
      <c r="D118" s="40">
        <f>SUM(D119:D120)</f>
        <v>5046000</v>
      </c>
      <c r="E118" s="40">
        <v>0</v>
      </c>
      <c r="F118" s="40">
        <v>0</v>
      </c>
      <c r="G118" s="40">
        <v>1000</v>
      </c>
      <c r="H118" s="40">
        <f>SUM(H119:H120)</f>
        <v>5045000</v>
      </c>
      <c r="I118" s="40">
        <v>46000</v>
      </c>
      <c r="J118" s="40">
        <f>SUM(J119:J120)</f>
        <v>-5000000</v>
      </c>
      <c r="K118" s="40">
        <f t="shared" si="11"/>
        <v>-99.088386841062231</v>
      </c>
      <c r="L118" s="40">
        <f>SUM(L119:L120)</f>
        <v>-4999000</v>
      </c>
      <c r="M118" s="64">
        <f t="shared" si="12"/>
        <v>-99.088206144697722</v>
      </c>
    </row>
    <row r="119" spans="1:13" x14ac:dyDescent="0.25">
      <c r="A119" s="60"/>
      <c r="B119" s="41">
        <v>44502</v>
      </c>
      <c r="C119" s="42" t="s">
        <v>127</v>
      </c>
      <c r="D119" s="43">
        <v>46000</v>
      </c>
      <c r="E119" s="43">
        <v>0</v>
      </c>
      <c r="F119" s="43">
        <v>0</v>
      </c>
      <c r="G119" s="43">
        <v>1000</v>
      </c>
      <c r="H119" s="43">
        <f>(D119+E119+F119)-G119</f>
        <v>45000</v>
      </c>
      <c r="I119" s="43">
        <v>46000</v>
      </c>
      <c r="J119" s="43">
        <f>I119-D119</f>
        <v>0</v>
      </c>
      <c r="K119" s="43">
        <f t="shared" si="11"/>
        <v>0</v>
      </c>
      <c r="L119" s="43">
        <f>I119-H119</f>
        <v>1000</v>
      </c>
      <c r="M119" s="65">
        <f t="shared" si="12"/>
        <v>2.2222222222222285</v>
      </c>
    </row>
    <row r="120" spans="1:13" ht="30" x14ac:dyDescent="0.25">
      <c r="A120" s="60"/>
      <c r="B120" s="41">
        <v>46301</v>
      </c>
      <c r="C120" s="42" t="s">
        <v>128</v>
      </c>
      <c r="D120" s="43">
        <v>5000000</v>
      </c>
      <c r="E120" s="43">
        <v>0</v>
      </c>
      <c r="F120" s="43">
        <v>0</v>
      </c>
      <c r="G120" s="43">
        <v>0</v>
      </c>
      <c r="H120" s="43">
        <f>(D120+E120+F120)-G120</f>
        <v>5000000</v>
      </c>
      <c r="I120" s="43"/>
      <c r="J120" s="43">
        <f>I120-D120</f>
        <v>-5000000</v>
      </c>
      <c r="K120" s="43">
        <f t="shared" si="11"/>
        <v>-100</v>
      </c>
      <c r="L120" s="43">
        <f>I120-H120</f>
        <v>-5000000</v>
      </c>
      <c r="M120" s="65">
        <f t="shared" si="12"/>
        <v>-100</v>
      </c>
    </row>
    <row r="121" spans="1:13" x14ac:dyDescent="0.25">
      <c r="A121" s="60"/>
      <c r="B121" s="41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65"/>
    </row>
    <row r="122" spans="1:13" x14ac:dyDescent="0.25">
      <c r="A122" s="62" t="s">
        <v>129</v>
      </c>
      <c r="B122" s="63"/>
      <c r="C122" s="39"/>
      <c r="D122" s="40">
        <f>SUM(D123:D129)</f>
        <v>805854.11999999988</v>
      </c>
      <c r="E122" s="40">
        <v>0</v>
      </c>
      <c r="F122" s="40">
        <v>41265.4</v>
      </c>
      <c r="G122" s="40">
        <v>41265.4</v>
      </c>
      <c r="H122" s="40">
        <f>SUM(H123:H129)</f>
        <v>805854.11999999988</v>
      </c>
      <c r="I122" s="40">
        <v>830029.74360000005</v>
      </c>
      <c r="J122" s="40">
        <f>SUM(J123:J129)</f>
        <v>24175.623600000021</v>
      </c>
      <c r="K122" s="40">
        <f t="shared" si="11"/>
        <v>3.0000000000000142</v>
      </c>
      <c r="L122" s="40">
        <f>SUM(L123:L129)</f>
        <v>24175.623600000043</v>
      </c>
      <c r="M122" s="64">
        <f t="shared" si="12"/>
        <v>3.0000000000000142</v>
      </c>
    </row>
    <row r="123" spans="1:13" x14ac:dyDescent="0.25">
      <c r="A123" s="60"/>
      <c r="B123" s="41">
        <v>51101</v>
      </c>
      <c r="C123" s="42" t="s">
        <v>130</v>
      </c>
      <c r="D123" s="43">
        <v>107000.04</v>
      </c>
      <c r="E123" s="43">
        <v>0</v>
      </c>
      <c r="F123" s="43">
        <v>0</v>
      </c>
      <c r="G123" s="43">
        <v>0</v>
      </c>
      <c r="H123" s="43">
        <f t="shared" ref="H123:H129" si="16">(D123+E123+F123)-G123</f>
        <v>107000.04</v>
      </c>
      <c r="I123" s="43">
        <v>110209.99999999999</v>
      </c>
      <c r="J123" s="43">
        <f t="shared" ref="J123:J129" si="17">I123-D123</f>
        <v>3209.9599999999919</v>
      </c>
      <c r="K123" s="43">
        <f t="shared" si="11"/>
        <v>2.9999614953414806</v>
      </c>
      <c r="L123" s="43">
        <f t="shared" ref="L123:L132" si="18">I123-H123</f>
        <v>3209.9599999999919</v>
      </c>
      <c r="M123" s="65">
        <f t="shared" si="12"/>
        <v>2.9999614953414806</v>
      </c>
    </row>
    <row r="124" spans="1:13" ht="30" x14ac:dyDescent="0.25">
      <c r="A124" s="60"/>
      <c r="B124" s="47">
        <v>51901</v>
      </c>
      <c r="C124" s="48" t="s">
        <v>131</v>
      </c>
      <c r="D124" s="43">
        <v>20000.04</v>
      </c>
      <c r="E124" s="43">
        <v>0</v>
      </c>
      <c r="F124" s="43">
        <v>0</v>
      </c>
      <c r="G124" s="43">
        <v>0</v>
      </c>
      <c r="H124" s="43">
        <f t="shared" si="16"/>
        <v>20000.04</v>
      </c>
      <c r="I124" s="43">
        <v>20600</v>
      </c>
      <c r="J124" s="43">
        <f t="shared" si="17"/>
        <v>599.95999999999913</v>
      </c>
      <c r="K124" s="43">
        <f t="shared" si="11"/>
        <v>2.9997940004119954</v>
      </c>
      <c r="L124" s="43">
        <f t="shared" si="18"/>
        <v>599.95999999999913</v>
      </c>
      <c r="M124" s="65">
        <f t="shared" si="12"/>
        <v>2.9997940004119954</v>
      </c>
    </row>
    <row r="125" spans="1:13" x14ac:dyDescent="0.25">
      <c r="A125" s="60"/>
      <c r="B125" s="47">
        <v>52101</v>
      </c>
      <c r="C125" s="48" t="s">
        <v>132</v>
      </c>
      <c r="D125" s="43">
        <v>2499.96</v>
      </c>
      <c r="E125" s="43">
        <v>0</v>
      </c>
      <c r="F125" s="43">
        <v>0</v>
      </c>
      <c r="G125" s="43">
        <v>0</v>
      </c>
      <c r="H125" s="43">
        <f t="shared" si="16"/>
        <v>2499.96</v>
      </c>
      <c r="I125" s="43">
        <v>2575</v>
      </c>
      <c r="J125" s="43">
        <f t="shared" si="17"/>
        <v>75.039999999999964</v>
      </c>
      <c r="K125" s="43">
        <f t="shared" ref="K125:K132" si="19">(I125*100/D125)-100</f>
        <v>3.0016480263684144</v>
      </c>
      <c r="L125" s="43">
        <f t="shared" si="18"/>
        <v>75.039999999999964</v>
      </c>
      <c r="M125" s="65">
        <f t="shared" ref="M125:M132" si="20">(I125*100/H125)-100</f>
        <v>3.0016480263684144</v>
      </c>
    </row>
    <row r="126" spans="1:13" x14ac:dyDescent="0.25">
      <c r="A126" s="60"/>
      <c r="B126" s="47">
        <v>52301</v>
      </c>
      <c r="C126" s="48" t="s">
        <v>133</v>
      </c>
      <c r="D126" s="43">
        <v>60000</v>
      </c>
      <c r="E126" s="43">
        <v>0</v>
      </c>
      <c r="F126" s="43">
        <v>0</v>
      </c>
      <c r="G126" s="43">
        <v>0</v>
      </c>
      <c r="H126" s="43">
        <f t="shared" si="16"/>
        <v>60000</v>
      </c>
      <c r="I126" s="43">
        <v>61800.000000000007</v>
      </c>
      <c r="J126" s="43">
        <f t="shared" si="17"/>
        <v>1800.0000000000073</v>
      </c>
      <c r="K126" s="43">
        <f t="shared" si="19"/>
        <v>3.0000000000000142</v>
      </c>
      <c r="L126" s="43">
        <f t="shared" si="18"/>
        <v>1800.0000000000073</v>
      </c>
      <c r="M126" s="65">
        <f t="shared" si="20"/>
        <v>3.0000000000000142</v>
      </c>
    </row>
    <row r="127" spans="1:13" x14ac:dyDescent="0.25">
      <c r="A127" s="60"/>
      <c r="B127" s="47">
        <v>53101</v>
      </c>
      <c r="C127" s="50" t="s">
        <v>134</v>
      </c>
      <c r="D127" s="43">
        <v>125595.48</v>
      </c>
      <c r="E127" s="43">
        <v>0</v>
      </c>
      <c r="F127" s="43">
        <v>0</v>
      </c>
      <c r="G127" s="43">
        <v>0</v>
      </c>
      <c r="H127" s="43">
        <f t="shared" si="16"/>
        <v>125595.48</v>
      </c>
      <c r="I127" s="43">
        <v>129363.38560000001</v>
      </c>
      <c r="J127" s="43">
        <f t="shared" si="17"/>
        <v>3767.9056000000128</v>
      </c>
      <c r="K127" s="43">
        <f t="shared" si="19"/>
        <v>3.0000328037282884</v>
      </c>
      <c r="L127" s="43">
        <f t="shared" si="18"/>
        <v>3767.9056000000128</v>
      </c>
      <c r="M127" s="65">
        <f t="shared" si="20"/>
        <v>3.0000328037282884</v>
      </c>
    </row>
    <row r="128" spans="1:13" ht="30" x14ac:dyDescent="0.25">
      <c r="A128" s="60"/>
      <c r="B128" s="41">
        <v>56401</v>
      </c>
      <c r="C128" s="42" t="s">
        <v>135</v>
      </c>
      <c r="D128" s="43">
        <v>0</v>
      </c>
      <c r="E128" s="43">
        <v>0</v>
      </c>
      <c r="F128" s="43">
        <v>41265.4</v>
      </c>
      <c r="G128" s="43">
        <v>0</v>
      </c>
      <c r="H128" s="43">
        <f t="shared" si="16"/>
        <v>41265.4</v>
      </c>
      <c r="I128" s="43">
        <v>42503.362000000001</v>
      </c>
      <c r="J128" s="43">
        <f t="shared" si="17"/>
        <v>42503.362000000001</v>
      </c>
      <c r="K128" s="43"/>
      <c r="L128" s="43">
        <f t="shared" si="18"/>
        <v>1237.9619999999995</v>
      </c>
      <c r="M128" s="65">
        <f t="shared" si="20"/>
        <v>3</v>
      </c>
    </row>
    <row r="129" spans="1:13" ht="30" x14ac:dyDescent="0.25">
      <c r="A129" s="60"/>
      <c r="B129" s="41">
        <v>56501</v>
      </c>
      <c r="C129" s="42" t="s">
        <v>136</v>
      </c>
      <c r="D129" s="43">
        <v>490758.6</v>
      </c>
      <c r="E129" s="43">
        <v>0</v>
      </c>
      <c r="F129" s="43">
        <v>0</v>
      </c>
      <c r="G129" s="43">
        <v>41265.4</v>
      </c>
      <c r="H129" s="43">
        <f t="shared" si="16"/>
        <v>449493.19999999995</v>
      </c>
      <c r="I129" s="43">
        <v>462977.99599999998</v>
      </c>
      <c r="J129" s="43">
        <f t="shared" si="17"/>
        <v>-27780.603999999992</v>
      </c>
      <c r="K129" s="43">
        <f t="shared" si="19"/>
        <v>-5.6607472594468931</v>
      </c>
      <c r="L129" s="43">
        <f t="shared" si="18"/>
        <v>13484.796000000031</v>
      </c>
      <c r="M129" s="65">
        <f t="shared" si="20"/>
        <v>3.0000000000000142</v>
      </c>
    </row>
    <row r="130" spans="1:13" x14ac:dyDescent="0.25">
      <c r="A130" s="60"/>
      <c r="B130" s="51"/>
      <c r="C130" s="52"/>
      <c r="D130" s="40"/>
      <c r="E130" s="43"/>
      <c r="F130" s="43"/>
      <c r="G130" s="43"/>
      <c r="H130" s="43"/>
      <c r="I130" s="40"/>
      <c r="J130" s="40"/>
      <c r="K130" s="40"/>
      <c r="L130" s="40"/>
      <c r="M130" s="64"/>
    </row>
    <row r="131" spans="1:13" x14ac:dyDescent="0.25">
      <c r="A131" s="62" t="s">
        <v>137</v>
      </c>
      <c r="B131" s="63"/>
      <c r="C131" s="39"/>
      <c r="D131" s="40">
        <f>SUM(D132)</f>
        <v>240857.16</v>
      </c>
      <c r="E131" s="40">
        <v>0</v>
      </c>
      <c r="F131" s="40">
        <v>0</v>
      </c>
      <c r="G131" s="40">
        <v>203388.53</v>
      </c>
      <c r="H131" s="40">
        <f>SUM(H132)</f>
        <v>37468.630000000005</v>
      </c>
      <c r="I131" s="40">
        <v>38592.688899999994</v>
      </c>
      <c r="J131" s="40">
        <f>SUM(J132)</f>
        <v>-202264.47110000002</v>
      </c>
      <c r="K131" s="40">
        <f t="shared" si="19"/>
        <v>-83.976939319553551</v>
      </c>
      <c r="L131" s="40">
        <f t="shared" si="18"/>
        <v>1124.0588999999891</v>
      </c>
      <c r="M131" s="64">
        <f t="shared" si="20"/>
        <v>2.9999999999999716</v>
      </c>
    </row>
    <row r="132" spans="1:13" ht="30" x14ac:dyDescent="0.25">
      <c r="A132" s="60"/>
      <c r="B132" s="51">
        <v>62901</v>
      </c>
      <c r="C132" s="52" t="s">
        <v>138</v>
      </c>
      <c r="D132" s="43">
        <v>240857.16</v>
      </c>
      <c r="E132" s="43">
        <v>0</v>
      </c>
      <c r="F132" s="43">
        <v>0</v>
      </c>
      <c r="G132" s="43">
        <v>203388.53</v>
      </c>
      <c r="H132" s="43">
        <f>(D132+E132+F132)-G132</f>
        <v>37468.630000000005</v>
      </c>
      <c r="I132" s="43">
        <v>38592.688899999994</v>
      </c>
      <c r="J132" s="43">
        <f>I132-D132</f>
        <v>-202264.47110000002</v>
      </c>
      <c r="K132" s="43">
        <f t="shared" si="19"/>
        <v>-83.976939319553551</v>
      </c>
      <c r="L132" s="43">
        <f t="shared" si="18"/>
        <v>1124.0588999999891</v>
      </c>
      <c r="M132" s="65">
        <f t="shared" si="20"/>
        <v>2.9999999999999716</v>
      </c>
    </row>
    <row r="133" spans="1:13" x14ac:dyDescent="0.25">
      <c r="A133" s="60"/>
      <c r="B133" s="51"/>
      <c r="C133" s="52"/>
      <c r="D133" s="53"/>
      <c r="E133" s="43"/>
      <c r="F133" s="43"/>
      <c r="G133" s="43"/>
      <c r="H133" s="43"/>
      <c r="I133" s="53"/>
      <c r="J133" s="53"/>
      <c r="K133" s="53"/>
      <c r="L133" s="53"/>
      <c r="M133" s="67"/>
    </row>
    <row r="134" spans="1:13" x14ac:dyDescent="0.25">
      <c r="A134" s="62" t="s">
        <v>139</v>
      </c>
      <c r="B134" s="63"/>
      <c r="C134" s="39"/>
      <c r="D134" s="40">
        <f>SUM(D135)</f>
        <v>0</v>
      </c>
      <c r="E134" s="40">
        <v>0</v>
      </c>
      <c r="F134" s="40">
        <v>0</v>
      </c>
      <c r="G134" s="40">
        <v>0</v>
      </c>
      <c r="H134" s="40">
        <f>SUM(H135)</f>
        <v>0</v>
      </c>
      <c r="I134" s="40">
        <v>5000000</v>
      </c>
      <c r="J134" s="40">
        <f>SUM(J135)</f>
        <v>5000000</v>
      </c>
      <c r="K134" s="40"/>
      <c r="L134" s="40">
        <f>SUM(L135)</f>
        <v>5000000</v>
      </c>
      <c r="M134" s="64"/>
    </row>
    <row r="135" spans="1:13" ht="30" x14ac:dyDescent="0.25">
      <c r="A135" s="60"/>
      <c r="B135" s="51">
        <v>75301</v>
      </c>
      <c r="C135" s="52" t="s">
        <v>140</v>
      </c>
      <c r="D135" s="53"/>
      <c r="E135" s="43">
        <v>0</v>
      </c>
      <c r="F135" s="43">
        <v>0</v>
      </c>
      <c r="G135" s="43">
        <v>0</v>
      </c>
      <c r="H135" s="43">
        <f>(D135+E135+F135)-G135</f>
        <v>0</v>
      </c>
      <c r="I135" s="53">
        <v>5000000</v>
      </c>
      <c r="J135" s="43">
        <f>I135-D135</f>
        <v>5000000</v>
      </c>
      <c r="K135" s="43"/>
      <c r="L135" s="43">
        <f>I135-H135</f>
        <v>5000000</v>
      </c>
      <c r="M135" s="65"/>
    </row>
    <row r="136" spans="1:13" ht="15.75" thickBot="1" x14ac:dyDescent="0.3">
      <c r="A136" s="32"/>
      <c r="B136" s="54"/>
      <c r="C136" s="55"/>
      <c r="D136" s="56"/>
      <c r="E136" s="56"/>
      <c r="F136" s="56"/>
      <c r="G136" s="56"/>
      <c r="H136" s="56"/>
      <c r="I136" s="56"/>
      <c r="J136" s="56"/>
      <c r="K136" s="56"/>
      <c r="L136" s="56"/>
      <c r="M136" s="68"/>
    </row>
    <row r="137" spans="1:13" x14ac:dyDescent="0.25">
      <c r="K137" s="57"/>
      <c r="M137" s="58"/>
    </row>
    <row r="138" spans="1:13" x14ac:dyDescent="0.25">
      <c r="K138" s="57"/>
      <c r="M138" s="58"/>
    </row>
    <row r="139" spans="1:13" x14ac:dyDescent="0.25">
      <c r="K139" s="57"/>
      <c r="M139" s="58"/>
    </row>
    <row r="140" spans="1:13" x14ac:dyDescent="0.25">
      <c r="K140" s="57"/>
      <c r="M140" s="58"/>
    </row>
    <row r="141" spans="1:13" x14ac:dyDescent="0.25">
      <c r="K141" s="57"/>
      <c r="M141" s="58"/>
    </row>
    <row r="142" spans="1:13" x14ac:dyDescent="0.25">
      <c r="K142" s="57"/>
      <c r="M142" s="58"/>
    </row>
    <row r="143" spans="1:13" x14ac:dyDescent="0.25">
      <c r="K143" s="57"/>
      <c r="M143" s="58"/>
    </row>
    <row r="144" spans="1:13" x14ac:dyDescent="0.25">
      <c r="K144" s="57"/>
      <c r="M144" s="58"/>
    </row>
    <row r="145" spans="11:13" x14ac:dyDescent="0.25">
      <c r="K145" s="57"/>
      <c r="M145" s="58"/>
    </row>
    <row r="146" spans="11:13" x14ac:dyDescent="0.25">
      <c r="K146" s="57"/>
      <c r="M146" s="58"/>
    </row>
    <row r="147" spans="11:13" x14ac:dyDescent="0.25">
      <c r="K147" s="57"/>
      <c r="M147" s="58"/>
    </row>
    <row r="148" spans="11:13" x14ac:dyDescent="0.25">
      <c r="K148" s="57"/>
      <c r="M148" s="58"/>
    </row>
    <row r="149" spans="11:13" x14ac:dyDescent="0.25">
      <c r="K149" s="57"/>
      <c r="M149" s="58"/>
    </row>
    <row r="150" spans="11:13" x14ac:dyDescent="0.25">
      <c r="K150" s="57"/>
      <c r="M150" s="58"/>
    </row>
    <row r="151" spans="11:13" x14ac:dyDescent="0.25">
      <c r="K151" s="57"/>
      <c r="M151" s="58"/>
    </row>
    <row r="152" spans="11:13" x14ac:dyDescent="0.25">
      <c r="K152" s="57"/>
      <c r="M152" s="58"/>
    </row>
    <row r="153" spans="11:13" x14ac:dyDescent="0.25">
      <c r="K153" s="57"/>
      <c r="M153" s="58"/>
    </row>
    <row r="154" spans="11:13" x14ac:dyDescent="0.25">
      <c r="K154" s="57"/>
      <c r="M154" s="58"/>
    </row>
    <row r="155" spans="11:13" x14ac:dyDescent="0.25">
      <c r="K155" s="57"/>
      <c r="M155" s="58"/>
    </row>
    <row r="156" spans="11:13" x14ac:dyDescent="0.25">
      <c r="K156" s="57"/>
      <c r="M156" s="58"/>
    </row>
    <row r="157" spans="11:13" x14ac:dyDescent="0.25">
      <c r="K157" s="57"/>
      <c r="M157" s="58"/>
    </row>
  </sheetData>
  <mergeCells count="14">
    <mergeCell ref="J3:K3"/>
    <mergeCell ref="L3:M3"/>
    <mergeCell ref="B5:C5"/>
    <mergeCell ref="B6:C6"/>
    <mergeCell ref="A1:M1"/>
    <mergeCell ref="A2:A4"/>
    <mergeCell ref="B2:C3"/>
    <mergeCell ref="D2:H2"/>
    <mergeCell ref="I2:I4"/>
    <mergeCell ref="J2:M2"/>
    <mergeCell ref="D3:D4"/>
    <mergeCell ref="E3:E4"/>
    <mergeCell ref="F3:G3"/>
    <mergeCell ref="H3:H4"/>
  </mergeCells>
  <pageMargins left="0.51181102362204722" right="0.43307086614173229" top="1.4173228346456694" bottom="0.53" header="0.35433070866141736" footer="0.27559055118110237"/>
  <pageSetup scale="69" fitToHeight="0" orientation="landscape" r:id="rId1"/>
  <headerFooter>
    <oddHeader>&amp;L&amp;G&amp;C&amp;"-,Negrita"&amp;14
PODER JUDICIAL DEL ESTADO DE BAJA CALIFORNIA
&amp;"-,Negrita Cursiva"CONSEJO DE LA JUDICATURA&amp;"-,Normal"
Proyecto de Presupuesto 2019&amp;R&amp;G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2018-11-19T22:45:13Z</cp:lastPrinted>
  <dcterms:created xsi:type="dcterms:W3CDTF">2018-11-19T22:24:39Z</dcterms:created>
  <dcterms:modified xsi:type="dcterms:W3CDTF">2018-11-19T23:02:47Z</dcterms:modified>
</cp:coreProperties>
</file>