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DEVENGADO" sheetId="1" r:id="rId1"/>
  </sheets>
  <definedNames>
    <definedName name="_xlnm.Print_Area" localSheetId="0">DEVENGADO!$A$6:$I$77</definedName>
    <definedName name="Print_Area" localSheetId="0">DEVENGADO!#REF!</definedName>
    <definedName name="Print_Titles" localSheetId="0">DEVENGADO!$4:$9</definedName>
    <definedName name="_xlnm.Print_Titles" localSheetId="0">DEVENGADO!$1:$5</definedName>
  </definedNames>
  <calcPr calcId="145621"/>
</workbook>
</file>

<file path=xl/calcChain.xml><?xml version="1.0" encoding="utf-8"?>
<calcChain xmlns="http://schemas.openxmlformats.org/spreadsheetml/2006/main">
  <c r="F75" i="1" l="1"/>
  <c r="I75" i="1" s="1"/>
  <c r="F74" i="1"/>
  <c r="I74" i="1" s="1"/>
  <c r="F73" i="1"/>
  <c r="I73" i="1" s="1"/>
  <c r="G72" i="1"/>
  <c r="E72" i="1"/>
  <c r="D72" i="1"/>
  <c r="F70" i="1"/>
  <c r="I70" i="1" s="1"/>
  <c r="F69" i="1"/>
  <c r="I69" i="1" s="1"/>
  <c r="F68" i="1"/>
  <c r="I68" i="1" s="1"/>
  <c r="F67" i="1"/>
  <c r="H67" i="1" s="1"/>
  <c r="F66" i="1"/>
  <c r="I66" i="1" s="1"/>
  <c r="F65" i="1"/>
  <c r="I65" i="1" s="1"/>
  <c r="F64" i="1"/>
  <c r="H64" i="1" s="1"/>
  <c r="F63" i="1"/>
  <c r="I63" i="1" s="1"/>
  <c r="F62" i="1"/>
  <c r="I62" i="1" s="1"/>
  <c r="F61" i="1"/>
  <c r="I61" i="1" s="1"/>
  <c r="F60" i="1"/>
  <c r="I60" i="1" s="1"/>
  <c r="F59" i="1"/>
  <c r="H59" i="1" s="1"/>
  <c r="F58" i="1"/>
  <c r="F57" i="1"/>
  <c r="F56" i="1"/>
  <c r="I56" i="1" s="1"/>
  <c r="F55" i="1"/>
  <c r="I55" i="1" s="1"/>
  <c r="F54" i="1"/>
  <c r="I54" i="1" s="1"/>
  <c r="F53" i="1"/>
  <c r="I53" i="1" s="1"/>
  <c r="F52" i="1"/>
  <c r="H52" i="1" s="1"/>
  <c r="F51" i="1"/>
  <c r="I51" i="1" s="1"/>
  <c r="F50" i="1"/>
  <c r="I50" i="1" s="1"/>
  <c r="G49" i="1"/>
  <c r="E49" i="1"/>
  <c r="D49" i="1"/>
  <c r="F46" i="1"/>
  <c r="I46" i="1" s="1"/>
  <c r="F45" i="1"/>
  <c r="H45" i="1" s="1"/>
  <c r="F44" i="1"/>
  <c r="F43" i="1"/>
  <c r="I43" i="1" s="1"/>
  <c r="F42" i="1"/>
  <c r="H42" i="1" s="1"/>
  <c r="F41" i="1"/>
  <c r="I41" i="1" s="1"/>
  <c r="F40" i="1"/>
  <c r="I40" i="1" s="1"/>
  <c r="F39" i="1"/>
  <c r="F38" i="1"/>
  <c r="I38" i="1" s="1"/>
  <c r="F37" i="1"/>
  <c r="I37" i="1" s="1"/>
  <c r="F36" i="1"/>
  <c r="F35" i="1"/>
  <c r="F34" i="1"/>
  <c r="I34" i="1" s="1"/>
  <c r="F33" i="1"/>
  <c r="I33" i="1" s="1"/>
  <c r="F32" i="1"/>
  <c r="H32" i="1" s="1"/>
  <c r="F31" i="1"/>
  <c r="F30" i="1"/>
  <c r="I30" i="1" s="1"/>
  <c r="G29" i="1"/>
  <c r="E29" i="1"/>
  <c r="D29" i="1"/>
  <c r="F27" i="1"/>
  <c r="I27" i="1" s="1"/>
  <c r="F26" i="1"/>
  <c r="F25" i="1"/>
  <c r="I25" i="1" s="1"/>
  <c r="F24" i="1"/>
  <c r="I24" i="1" s="1"/>
  <c r="F23" i="1"/>
  <c r="I23" i="1" s="1"/>
  <c r="F22" i="1"/>
  <c r="H22" i="1" s="1"/>
  <c r="F21" i="1"/>
  <c r="I21" i="1" s="1"/>
  <c r="F20" i="1"/>
  <c r="H20" i="1" s="1"/>
  <c r="F19" i="1"/>
  <c r="H19" i="1" s="1"/>
  <c r="F18" i="1"/>
  <c r="H18" i="1" s="1"/>
  <c r="F17" i="1"/>
  <c r="I17" i="1" s="1"/>
  <c r="F16" i="1"/>
  <c r="H16" i="1" s="1"/>
  <c r="F15" i="1"/>
  <c r="I15" i="1" s="1"/>
  <c r="F14" i="1"/>
  <c r="H14" i="1" s="1"/>
  <c r="F13" i="1"/>
  <c r="I13" i="1" s="1"/>
  <c r="F12" i="1"/>
  <c r="H12" i="1" s="1"/>
  <c r="F11" i="1"/>
  <c r="I11" i="1" s="1"/>
  <c r="F10" i="1"/>
  <c r="D9" i="1"/>
  <c r="F9" i="1" s="1"/>
  <c r="G8" i="1"/>
  <c r="E8" i="1"/>
  <c r="I19" i="1" l="1"/>
  <c r="I16" i="1"/>
  <c r="I20" i="1"/>
  <c r="H23" i="1"/>
  <c r="H54" i="1"/>
  <c r="I12" i="1"/>
  <c r="H15" i="1"/>
  <c r="I59" i="1"/>
  <c r="I64" i="1"/>
  <c r="H11" i="1"/>
  <c r="H34" i="1"/>
  <c r="H41" i="1"/>
  <c r="H46" i="1"/>
  <c r="H63" i="1"/>
  <c r="H68" i="1"/>
  <c r="H70" i="1"/>
  <c r="I42" i="1"/>
  <c r="H26" i="1"/>
  <c r="I26" i="1"/>
  <c r="H37" i="1"/>
  <c r="H56" i="1"/>
  <c r="H75" i="1"/>
  <c r="H24" i="1"/>
  <c r="H27" i="1"/>
  <c r="E6" i="1"/>
  <c r="H33" i="1"/>
  <c r="H40" i="1"/>
  <c r="I45" i="1"/>
  <c r="I52" i="1"/>
  <c r="H55" i="1"/>
  <c r="H60" i="1"/>
  <c r="H62" i="1"/>
  <c r="I67" i="1"/>
  <c r="H58" i="1"/>
  <c r="H10" i="1"/>
  <c r="H36" i="1"/>
  <c r="H38" i="1"/>
  <c r="H44" i="1"/>
  <c r="F49" i="1"/>
  <c r="I49" i="1" s="1"/>
  <c r="H51" i="1"/>
  <c r="H66" i="1"/>
  <c r="F72" i="1"/>
  <c r="I72" i="1" s="1"/>
  <c r="H74" i="1"/>
  <c r="H30" i="1"/>
  <c r="F8" i="1"/>
  <c r="I9" i="1"/>
  <c r="H9" i="1"/>
  <c r="D8" i="1"/>
  <c r="D6" i="1" s="1"/>
  <c r="H13" i="1"/>
  <c r="I14" i="1"/>
  <c r="H17" i="1"/>
  <c r="I18" i="1"/>
  <c r="H21" i="1"/>
  <c r="I22" i="1"/>
  <c r="H25" i="1"/>
  <c r="F29" i="1"/>
  <c r="I29" i="1" s="1"/>
  <c r="H31" i="1"/>
  <c r="H35" i="1"/>
  <c r="H39" i="1"/>
  <c r="H43" i="1"/>
  <c r="H50" i="1"/>
  <c r="H53" i="1"/>
  <c r="H57" i="1"/>
  <c r="H61" i="1"/>
  <c r="H65" i="1"/>
  <c r="H69" i="1"/>
  <c r="H73" i="1"/>
  <c r="G6" i="1"/>
  <c r="F6" i="1" l="1"/>
  <c r="I6" i="1" s="1"/>
  <c r="H49" i="1"/>
  <c r="H29" i="1"/>
  <c r="I8" i="1"/>
  <c r="H72" i="1"/>
  <c r="H8" i="1"/>
  <c r="H6" i="1" l="1"/>
</calcChain>
</file>

<file path=xl/sharedStrings.xml><?xml version="1.0" encoding="utf-8"?>
<sst xmlns="http://schemas.openxmlformats.org/spreadsheetml/2006/main" count="79" uniqueCount="79">
  <si>
    <t>CAPITULO</t>
  </si>
  <si>
    <t>PARTIDA ESPECIFICA</t>
  </si>
  <si>
    <t>PRESUPUESTO DEVENGADO</t>
  </si>
  <si>
    <t>COMPARATIVO</t>
  </si>
  <si>
    <t>Número</t>
  </si>
  <si>
    <t>Descripción</t>
  </si>
  <si>
    <t>Cantidad</t>
  </si>
  <si>
    <t>%</t>
  </si>
  <si>
    <t>TOTALES</t>
  </si>
  <si>
    <t>SERVICIOS PERSONALES</t>
  </si>
  <si>
    <t>Sueldo tabular personal permanente</t>
  </si>
  <si>
    <t>Primas por años de servicio efectivos prestados</t>
  </si>
  <si>
    <t>Prima vacacional</t>
  </si>
  <si>
    <t>Gratificacion de fin de año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</si>
  <si>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</si>
  <si>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</si>
  <si>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</si>
  <si>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</si>
  <si>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</si>
  <si>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</si>
  <si>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</si>
  <si>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</si>
  <si>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</si>
  <si>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Estímulo por productividad</t>
  </si>
  <si>
    <t>MATERIALES Y SUMINISTROS</t>
  </si>
  <si>
    <t>Materiales y útiles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</si>
  <si>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</si>
  <si>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</si>
  <si>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</si>
  <si>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</si>
  <si>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</si>
  <si>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</si>
  <si>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</si>
  <si>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Combustibles</t>
  </si>
  <si>
    <t>SERVICIOS GENERALES</t>
  </si>
  <si>
    <t>Servicio de energía eléctrica</t>
  </si>
  <si>
    <t>Servicios de telefonía celular</t>
  </si>
  <si>
    <t>Servicio postal, telégrafo y mensajería</t>
  </si>
  <si>
    <t>Arrendamiento de edificios y locales</t>
  </si>
  <si>
    <t>Servicios de capacitación</t>
  </si>
  <si>
    <t>Servicios de impresión</t>
  </si>
  <si>
    <t>Intereses, comisiones y servicios bancarios</t>
  </si>
  <si>
    <t>Servicio de traslado y custodia de valores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</si>
  <si>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</si>
  <si>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</si>
  <si>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</si>
  <si>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</si>
  <si>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</si>
  <si>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</si>
  <si>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CUADRO COMPARATIVO: PROYECTO DE PRESUPUESTO 2019 Vs. PRESUPUESTO DEVENGADO PROYECTADO AL CIERRE DEL EJERCICIO 2018</t>
  </si>
  <si>
    <t>Al mes de septiembre de 2018</t>
  </si>
  <si>
    <t>Proyectado octubre-diciembre 2018</t>
  </si>
  <si>
    <t>Vidrio y productos de vidrio</t>
  </si>
  <si>
    <t>Material eléctrico</t>
  </si>
  <si>
    <t>Otros materiales y artículos de construcción y reparación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</si>
  <si>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</si>
  <si>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</si>
  <si>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</si>
  <si>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computo y tecnologías de la información</t>
  </si>
  <si>
    <t>Servicio telefónico tradicional</t>
  </si>
  <si>
    <t>Arrendamiento mobiliario y equipo de administración, educacional, recreativo y de bienes informáticos</t>
  </si>
  <si>
    <t>Servicio de apoyo administrativo y fotocopiado</t>
  </si>
  <si>
    <t>Conservación y mantenimiento menor de edificios y locales</t>
  </si>
  <si>
    <t>Instalación, reparación y mantenimiento de mobiliario y equipo de administración</t>
  </si>
  <si>
    <t>Servicios de limpieza</t>
  </si>
  <si>
    <t>Servicios de lavanderia</t>
  </si>
  <si>
    <t>BIENES MUEBLES, INMUEBLES E INTANGIBLES</t>
  </si>
  <si>
    <t>Equipo de computo y de tecnología de la información</t>
  </si>
  <si>
    <t>Adquisición de impresor</t>
  </si>
  <si>
    <t>Equipos y aparatos audiovisuales</t>
  </si>
  <si>
    <t>Proyectado al Cierre 2018</t>
  </si>
  <si>
    <t>PROYECTO PRESUPUESTAL 2019</t>
  </si>
  <si>
    <t>Proyecto de Presupuesto 2019 Vs Presupuesto Devengado Proyectado al Cierre del Ejercicio 2018</t>
  </si>
  <si>
    <t>Sueldo tabular personal eventual</t>
  </si>
  <si>
    <t>Otras prestaciones contractuales</t>
  </si>
  <si>
    <t>Otras prestaciones</t>
  </si>
  <si>
    <t>Servicios médicos</t>
  </si>
  <si>
    <t>Reserva para incremento en percepciones</t>
  </si>
  <si>
    <t>Equipos menores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</si>
</sst>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</borders>
  <cellStyleXfs count="11">
    <xf numFmtId="0" fontId="0" fillId="0" borderId="0"/>
    <xf numFmtId="166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Font="1" applyAlignment="1"/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ont="1" applyFill="1" applyAlignment="1"/>
    <xf numFmtId="40" fontId="0" fillId="0" borderId="20" xfId="0" applyNumberFormat="1" applyFont="1" applyFill="1" applyBorder="1" applyAlignment="1" applyProtection="1">
      <alignment vertical="top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/>
    <xf numFmtId="0" fontId="2" fillId="4" borderId="23" xfId="0" applyFont="1" applyFill="1" applyBorder="1" applyAlignment="1">
      <alignment vertical="top"/>
    </xf>
    <xf numFmtId="40" fontId="2" fillId="4" borderId="24" xfId="0" applyNumberFormat="1" applyFont="1" applyFill="1" applyBorder="1" applyAlignment="1" applyProtection="1">
      <alignment vertical="top"/>
      <protection locked="0"/>
    </xf>
    <xf numFmtId="40" fontId="0" fillId="0" borderId="25" xfId="0" applyNumberFormat="1" applyFont="1" applyFill="1" applyBorder="1" applyAlignment="1" applyProtection="1">
      <alignment vertical="top"/>
      <protection locked="0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/>
    <xf numFmtId="40" fontId="2" fillId="0" borderId="24" xfId="0" applyNumberFormat="1" applyFont="1" applyFill="1" applyBorder="1" applyAlignment="1" applyProtection="1">
      <alignment vertical="top"/>
      <protection locked="0"/>
    </xf>
    <xf numFmtId="165" fontId="0" fillId="0" borderId="27" xfId="0" applyNumberFormat="1" applyFont="1" applyBorder="1" applyAlignment="1" applyProtection="1">
      <alignment horizontal="right" vertical="top"/>
      <protection locked="0"/>
    </xf>
    <xf numFmtId="165" fontId="0" fillId="0" borderId="26" xfId="0" applyNumberFormat="1" applyFont="1" applyBorder="1" applyAlignment="1" applyProtection="1">
      <alignment horizontal="left" vertical="top" wrapText="1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/>
    <xf numFmtId="165" fontId="0" fillId="0" borderId="28" xfId="0" applyNumberFormat="1" applyFont="1" applyBorder="1" applyAlignment="1" applyProtection="1">
      <alignment horizontal="right" vertical="top"/>
      <protection locked="0"/>
    </xf>
    <xf numFmtId="165" fontId="0" fillId="0" borderId="2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Border="1"/>
    <xf numFmtId="0" fontId="0" fillId="0" borderId="31" xfId="0" applyFont="1" applyFill="1" applyBorder="1" applyAlignment="1">
      <alignment horizontal="center"/>
    </xf>
    <xf numFmtId="165" fontId="0" fillId="0" borderId="32" xfId="0" applyNumberFormat="1" applyFont="1" applyFill="1" applyBorder="1" applyAlignment="1" applyProtection="1">
      <alignment horizontal="center" vertical="top"/>
      <protection locked="0"/>
    </xf>
    <xf numFmtId="165" fontId="0" fillId="0" borderId="32" xfId="0" applyNumberFormat="1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/>
    <xf numFmtId="40" fontId="0" fillId="0" borderId="23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Border="1"/>
    <xf numFmtId="165" fontId="0" fillId="0" borderId="22" xfId="0" applyNumberFormat="1" applyFont="1" applyBorder="1" applyAlignment="1" applyProtection="1">
      <alignment horizontal="right" vertical="top"/>
      <protection locked="0"/>
    </xf>
    <xf numFmtId="165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>
      <alignment horizontal="center"/>
    </xf>
    <xf numFmtId="40" fontId="0" fillId="0" borderId="30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4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7"/>
  <sheetViews>
    <sheetView tabSelected="1" topLeftCell="A43" zoomScaleNormal="100" workbookViewId="0">
      <selection activeCell="C47" sqref="C47"/>
    </sheetView>
  </sheetViews>
  <sheetFormatPr baseColWidth="10" defaultRowHeight="15" x14ac:dyDescent="0.25"/>
  <cols>
    <col min="1" max="2" width="11.42578125" style="1" customWidth="1"/>
    <col min="3" max="3" width="37.85546875" style="23" customWidth="1"/>
    <col min="4" max="4" width="13.7109375" style="1" bestFit="1" customWidth="1"/>
    <col min="5" max="7" width="15.7109375" style="1" customWidth="1"/>
    <col min="8" max="8" width="13.42578125" style="1" bestFit="1" customWidth="1"/>
    <col min="9" max="9" width="11.42578125" style="1"/>
    <col min="10" max="10" width="5.42578125" style="1" customWidth="1"/>
    <col min="11" max="16384" width="11.42578125" style="1"/>
  </cols>
  <sheetData>
    <row r="1" spans="1:10" ht="15.75" thickBot="1" x14ac:dyDescent="0.3">
      <c r="A1" s="38" t="s">
        <v>49</v>
      </c>
      <c r="B1" s="38"/>
      <c r="C1" s="38"/>
      <c r="D1" s="38"/>
      <c r="E1" s="38"/>
      <c r="F1" s="38"/>
      <c r="G1" s="38"/>
      <c r="H1" s="38"/>
      <c r="I1" s="38"/>
    </row>
    <row r="2" spans="1:10" ht="33" customHeight="1" thickBot="1" x14ac:dyDescent="0.3">
      <c r="A2" s="39" t="s">
        <v>0</v>
      </c>
      <c r="B2" s="42" t="s">
        <v>1</v>
      </c>
      <c r="C2" s="43"/>
      <c r="D2" s="46" t="s">
        <v>2</v>
      </c>
      <c r="E2" s="47"/>
      <c r="F2" s="48"/>
      <c r="G2" s="49" t="s">
        <v>71</v>
      </c>
      <c r="H2" s="52" t="s">
        <v>3</v>
      </c>
      <c r="I2" s="53"/>
      <c r="J2"/>
    </row>
    <row r="3" spans="1:10" ht="51.75" customHeight="1" thickBot="1" x14ac:dyDescent="0.3">
      <c r="A3" s="40"/>
      <c r="B3" s="44"/>
      <c r="C3" s="45"/>
      <c r="D3" s="54" t="s">
        <v>50</v>
      </c>
      <c r="E3" s="54" t="s">
        <v>51</v>
      </c>
      <c r="F3" s="56" t="s">
        <v>70</v>
      </c>
      <c r="G3" s="50"/>
      <c r="H3" s="58" t="s">
        <v>72</v>
      </c>
      <c r="I3" s="59"/>
      <c r="J3"/>
    </row>
    <row r="4" spans="1:10" s="7" customFormat="1" ht="24.75" customHeight="1" thickBot="1" x14ac:dyDescent="0.3">
      <c r="A4" s="41"/>
      <c r="B4" s="2" t="s">
        <v>4</v>
      </c>
      <c r="C4" s="3" t="s">
        <v>5</v>
      </c>
      <c r="D4" s="55"/>
      <c r="E4" s="55"/>
      <c r="F4" s="57"/>
      <c r="G4" s="51"/>
      <c r="H4" s="4" t="s">
        <v>6</v>
      </c>
      <c r="I4" s="5" t="s">
        <v>7</v>
      </c>
      <c r="J4" s="6"/>
    </row>
    <row r="5" spans="1:10" s="7" customForma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s="7" customFormat="1" x14ac:dyDescent="0.25">
      <c r="A6" s="9" t="s">
        <v>8</v>
      </c>
      <c r="B6" s="10"/>
      <c r="C6" s="11"/>
      <c r="D6" s="12">
        <f>SUM(D8,D29,D49,D72)</f>
        <v>21798424.749999996</v>
      </c>
      <c r="E6" s="12">
        <f>SUM(E8,E29,E49,E72)</f>
        <v>19134456.809999995</v>
      </c>
      <c r="F6" s="12">
        <f>SUM(F8,F29,F49,F72)</f>
        <v>40932881.559999995</v>
      </c>
      <c r="G6" s="12">
        <f>SUM(G8,G29,G49,G72)</f>
        <v>42804811.840000004</v>
      </c>
      <c r="H6" s="12">
        <f>SUM(H8,H29,H49,H72)</f>
        <v>1871930.2800000005</v>
      </c>
      <c r="I6" s="12">
        <f>(G6*100/F6)-100</f>
        <v>4.57317004974621</v>
      </c>
      <c r="J6" s="24"/>
    </row>
    <row r="7" spans="1:10" s="7" customFormat="1" x14ac:dyDescent="0.25">
      <c r="A7" s="25"/>
      <c r="B7" s="26"/>
      <c r="C7" s="27"/>
      <c r="D7" s="13"/>
      <c r="E7" s="13"/>
      <c r="F7" s="13"/>
      <c r="G7" s="13"/>
      <c r="H7" s="13"/>
      <c r="I7" s="13"/>
      <c r="J7" s="24"/>
    </row>
    <row r="8" spans="1:10" s="7" customFormat="1" x14ac:dyDescent="0.25">
      <c r="A8" s="14">
        <v>10000</v>
      </c>
      <c r="B8" s="15" t="s">
        <v>9</v>
      </c>
      <c r="C8" s="28"/>
      <c r="D8" s="16">
        <f>SUM(D9:D27)</f>
        <v>19786990.079999998</v>
      </c>
      <c r="E8" s="16">
        <f t="shared" ref="E8:H8" si="0">SUM(E9:E27)</f>
        <v>15048811.419999998</v>
      </c>
      <c r="F8" s="16">
        <f t="shared" si="0"/>
        <v>34835801.5</v>
      </c>
      <c r="G8" s="16">
        <f t="shared" si="0"/>
        <v>36918619.719999999</v>
      </c>
      <c r="H8" s="16">
        <f t="shared" si="0"/>
        <v>2082818.2200000007</v>
      </c>
      <c r="I8" s="16">
        <f>(G8*100/F8)-100</f>
        <v>5.9789588019095845</v>
      </c>
      <c r="J8" s="24"/>
    </row>
    <row r="9" spans="1:10" s="7" customFormat="1" x14ac:dyDescent="0.25">
      <c r="A9" s="29"/>
      <c r="B9" s="17">
        <v>11301</v>
      </c>
      <c r="C9" s="18" t="s">
        <v>10</v>
      </c>
      <c r="D9" s="19">
        <f>3825298.86+6930</f>
        <v>3832228.86</v>
      </c>
      <c r="E9" s="19">
        <v>1708625.7600000002</v>
      </c>
      <c r="F9" s="19">
        <f>SUM(D9:E9)</f>
        <v>5540854.6200000001</v>
      </c>
      <c r="G9" s="19">
        <v>5467608.29</v>
      </c>
      <c r="H9" s="19">
        <f>G9-F9</f>
        <v>-73246.330000000075</v>
      </c>
      <c r="I9" s="19">
        <f t="shared" ref="I9:I70" si="1">(G9*100/F9)-100</f>
        <v>-1.321931994671246</v>
      </c>
      <c r="J9" s="30"/>
    </row>
    <row r="10" spans="1:10" s="7" customFormat="1" x14ac:dyDescent="0.25">
      <c r="A10" s="29"/>
      <c r="B10" s="17">
        <v>12201</v>
      </c>
      <c r="C10" s="18" t="s">
        <v>73</v>
      </c>
      <c r="D10" s="19"/>
      <c r="E10" s="19">
        <v>0</v>
      </c>
      <c r="F10" s="19">
        <f t="shared" ref="F10:F70" si="2">SUM(D10:E10)</f>
        <v>0</v>
      </c>
      <c r="G10" s="19">
        <v>290238.48</v>
      </c>
      <c r="H10" s="19">
        <f t="shared" ref="H10:H70" si="3">G10-F10</f>
        <v>290238.48</v>
      </c>
      <c r="I10" s="19"/>
      <c r="J10" s="30"/>
    </row>
    <row r="11" spans="1:10" s="7" customFormat="1" ht="30" x14ac:dyDescent="0.25">
      <c r="A11" s="29"/>
      <c r="B11" s="17">
        <v>13101</v>
      </c>
      <c r="C11" s="18" t="s">
        <v>11</v>
      </c>
      <c r="D11" s="19">
        <v>41310.92</v>
      </c>
      <c r="E11" s="19">
        <v>17351.880000000005</v>
      </c>
      <c r="F11" s="19">
        <f t="shared" si="2"/>
        <v>58662.8</v>
      </c>
      <c r="G11" s="19">
        <v>58662.8</v>
      </c>
      <c r="H11" s="19">
        <f t="shared" si="3"/>
        <v>0</v>
      </c>
      <c r="I11" s="19">
        <f t="shared" si="1"/>
        <v>0</v>
      </c>
      <c r="J11" s="24"/>
    </row>
    <row r="12" spans="1:10" s="7" customFormat="1" x14ac:dyDescent="0.25">
      <c r="A12" s="29"/>
      <c r="B12" s="17">
        <v>13202</v>
      </c>
      <c r="C12" s="18" t="s">
        <v>12</v>
      </c>
      <c r="D12" s="19">
        <v>322095.74</v>
      </c>
      <c r="E12" s="19">
        <v>379208.97000000009</v>
      </c>
      <c r="F12" s="19">
        <f t="shared" si="2"/>
        <v>701304.71000000008</v>
      </c>
      <c r="G12" s="19">
        <v>729876.1</v>
      </c>
      <c r="H12" s="19">
        <f t="shared" si="3"/>
        <v>28571.389999999898</v>
      </c>
      <c r="I12" s="19">
        <f t="shared" si="1"/>
        <v>4.0740336679044873</v>
      </c>
      <c r="J12" s="24"/>
    </row>
    <row r="13" spans="1:10" s="7" customFormat="1" x14ac:dyDescent="0.25">
      <c r="A13" s="29"/>
      <c r="B13" s="17">
        <v>13203</v>
      </c>
      <c r="C13" s="18" t="s">
        <v>13</v>
      </c>
      <c r="D13" s="19">
        <v>518986.47</v>
      </c>
      <c r="E13" s="19">
        <v>1602582.1899999997</v>
      </c>
      <c r="F13" s="19">
        <f t="shared" si="2"/>
        <v>2121568.6599999997</v>
      </c>
      <c r="G13" s="19">
        <v>2189742.6</v>
      </c>
      <c r="H13" s="19">
        <f t="shared" si="3"/>
        <v>68173.94000000041</v>
      </c>
      <c r="I13" s="19">
        <f t="shared" si="1"/>
        <v>3.2133742020868823</v>
      </c>
      <c r="J13" s="24"/>
    </row>
    <row r="14" spans="1:10" s="7" customFormat="1" x14ac:dyDescent="0.25">
      <c r="A14" s="29"/>
      <c r="B14" s="17">
        <v>13401</v>
      </c>
      <c r="C14" s="18" t="s">
        <v>14</v>
      </c>
      <c r="D14" s="19">
        <v>3398466.27</v>
      </c>
      <c r="E14" s="19">
        <v>1933193.73</v>
      </c>
      <c r="F14" s="19">
        <f t="shared" si="2"/>
        <v>5331660</v>
      </c>
      <c r="G14" s="19">
        <v>5252211.0599999996</v>
      </c>
      <c r="H14" s="19">
        <f t="shared" si="3"/>
        <v>-79448.94000000041</v>
      </c>
      <c r="I14" s="19">
        <f t="shared" si="1"/>
        <v>-1.4901351549048627</v>
      </c>
      <c r="J14" s="30"/>
    </row>
    <row r="15" spans="1:10" s="7" customFormat="1" ht="30" x14ac:dyDescent="0.25">
      <c r="A15" s="29"/>
      <c r="B15" s="17">
        <v>14101</v>
      </c>
      <c r="C15" s="18" t="s">
        <v>15</v>
      </c>
      <c r="D15" s="19">
        <v>555826.01</v>
      </c>
      <c r="E15" s="19">
        <v>184818.33999999997</v>
      </c>
      <c r="F15" s="19">
        <f t="shared" si="2"/>
        <v>740644.35</v>
      </c>
      <c r="G15" s="19">
        <v>805770.31</v>
      </c>
      <c r="H15" s="19">
        <f t="shared" si="3"/>
        <v>65125.960000000079</v>
      </c>
      <c r="I15" s="19">
        <f t="shared" si="1"/>
        <v>8.7931488304744363</v>
      </c>
      <c r="J15" s="24"/>
    </row>
    <row r="16" spans="1:10" s="7" customFormat="1" ht="30" x14ac:dyDescent="0.25">
      <c r="A16" s="29"/>
      <c r="B16" s="17">
        <v>14102</v>
      </c>
      <c r="C16" s="18" t="s">
        <v>16</v>
      </c>
      <c r="D16" s="19">
        <v>543480.68999999994</v>
      </c>
      <c r="E16" s="19">
        <v>116063</v>
      </c>
      <c r="F16" s="19">
        <f t="shared" si="2"/>
        <v>659543.68999999994</v>
      </c>
      <c r="G16" s="19">
        <v>803620.48</v>
      </c>
      <c r="H16" s="19">
        <f t="shared" si="3"/>
        <v>144076.79000000004</v>
      </c>
      <c r="I16" s="19">
        <f t="shared" si="1"/>
        <v>21.844919780826061</v>
      </c>
    </row>
    <row r="17" spans="1:10" s="7" customFormat="1" x14ac:dyDescent="0.25">
      <c r="A17" s="29"/>
      <c r="B17" s="17">
        <v>15401</v>
      </c>
      <c r="C17" s="18" t="s">
        <v>17</v>
      </c>
      <c r="D17" s="19">
        <v>439960.36</v>
      </c>
      <c r="E17" s="19">
        <v>135408.92999999993</v>
      </c>
      <c r="F17" s="19">
        <f t="shared" si="2"/>
        <v>575369.28999999992</v>
      </c>
      <c r="G17" s="19">
        <v>637583.71</v>
      </c>
      <c r="H17" s="19">
        <f t="shared" si="3"/>
        <v>62214.420000000042</v>
      </c>
      <c r="I17" s="19">
        <f t="shared" si="1"/>
        <v>10.812954580874504</v>
      </c>
      <c r="J17" s="24"/>
    </row>
    <row r="18" spans="1:10" s="7" customFormat="1" x14ac:dyDescent="0.25">
      <c r="A18" s="29"/>
      <c r="B18" s="17">
        <v>15402</v>
      </c>
      <c r="C18" s="18" t="s">
        <v>18</v>
      </c>
      <c r="D18" s="19">
        <v>238781.59</v>
      </c>
      <c r="E18" s="19">
        <v>75876.870000000024</v>
      </c>
      <c r="F18" s="19">
        <f t="shared" si="2"/>
        <v>314658.46000000002</v>
      </c>
      <c r="G18" s="19">
        <v>350201.77</v>
      </c>
      <c r="H18" s="19">
        <f t="shared" si="3"/>
        <v>35543.31</v>
      </c>
      <c r="I18" s="19">
        <f t="shared" si="1"/>
        <v>11.295838033402944</v>
      </c>
      <c r="J18" s="31"/>
    </row>
    <row r="19" spans="1:10" s="7" customFormat="1" x14ac:dyDescent="0.25">
      <c r="A19" s="29"/>
      <c r="B19" s="17">
        <v>15403</v>
      </c>
      <c r="C19" s="18" t="s">
        <v>19</v>
      </c>
      <c r="D19" s="19">
        <v>910934.48</v>
      </c>
      <c r="E19" s="19">
        <v>248999.75</v>
      </c>
      <c r="F19" s="19">
        <f t="shared" si="2"/>
        <v>1159934.23</v>
      </c>
      <c r="G19" s="19">
        <v>1304926.1100000001</v>
      </c>
      <c r="H19" s="19">
        <f t="shared" si="3"/>
        <v>144991.88000000012</v>
      </c>
      <c r="I19" s="19">
        <f t="shared" si="1"/>
        <v>12.5000087289432</v>
      </c>
      <c r="J19" s="30"/>
    </row>
    <row r="20" spans="1:10" s="7" customFormat="1" x14ac:dyDescent="0.25">
      <c r="A20" s="29"/>
      <c r="B20" s="17">
        <v>15404</v>
      </c>
      <c r="C20" s="18" t="s">
        <v>20</v>
      </c>
      <c r="D20" s="19">
        <v>132135.16</v>
      </c>
      <c r="E20" s="19">
        <v>133589.84999999995</v>
      </c>
      <c r="F20" s="19">
        <f t="shared" si="2"/>
        <v>265725.00999999995</v>
      </c>
      <c r="G20" s="19">
        <v>300654.53999999998</v>
      </c>
      <c r="H20" s="19">
        <f t="shared" si="3"/>
        <v>34929.530000000028</v>
      </c>
      <c r="I20" s="19">
        <f t="shared" si="1"/>
        <v>13.144991508326598</v>
      </c>
      <c r="J20" s="24"/>
    </row>
    <row r="21" spans="1:10" s="7" customFormat="1" x14ac:dyDescent="0.25">
      <c r="A21" s="29"/>
      <c r="B21" s="17">
        <v>15405</v>
      </c>
      <c r="C21" s="18" t="s">
        <v>21</v>
      </c>
      <c r="D21" s="19">
        <v>439.19</v>
      </c>
      <c r="E21" s="19">
        <v>120454.31</v>
      </c>
      <c r="F21" s="19">
        <f t="shared" si="2"/>
        <v>120893.5</v>
      </c>
      <c r="G21" s="19">
        <v>129528.75</v>
      </c>
      <c r="H21" s="19">
        <f t="shared" si="3"/>
        <v>8635.25</v>
      </c>
      <c r="I21" s="19">
        <f t="shared" si="1"/>
        <v>7.1428571428571388</v>
      </c>
      <c r="J21" s="24"/>
    </row>
    <row r="22" spans="1:10" s="7" customFormat="1" x14ac:dyDescent="0.25">
      <c r="A22" s="29"/>
      <c r="B22" s="17">
        <v>15406</v>
      </c>
      <c r="C22" s="18" t="s">
        <v>22</v>
      </c>
      <c r="D22" s="19">
        <v>168421.87</v>
      </c>
      <c r="E22" s="19">
        <v>45370.350000000006</v>
      </c>
      <c r="F22" s="19">
        <f t="shared" si="2"/>
        <v>213792.22</v>
      </c>
      <c r="G22" s="19">
        <v>249740.29</v>
      </c>
      <c r="H22" s="19">
        <f t="shared" si="3"/>
        <v>35948.070000000007</v>
      </c>
      <c r="I22" s="19">
        <f t="shared" si="1"/>
        <v>16.814489320518774</v>
      </c>
      <c r="J22" s="24"/>
    </row>
    <row r="23" spans="1:10" s="7" customFormat="1" x14ac:dyDescent="0.25">
      <c r="A23" s="29"/>
      <c r="B23" s="17">
        <v>15412</v>
      </c>
      <c r="C23" s="18" t="s">
        <v>74</v>
      </c>
      <c r="D23" s="19"/>
      <c r="E23" s="19">
        <v>0</v>
      </c>
      <c r="F23" s="19">
        <f t="shared" si="2"/>
        <v>0</v>
      </c>
      <c r="G23" s="19">
        <v>26755.56</v>
      </c>
      <c r="H23" s="19">
        <f t="shared" si="3"/>
        <v>26755.56</v>
      </c>
      <c r="I23" s="19">
        <f>IF(F23,G23*100/F23,0)</f>
        <v>0</v>
      </c>
      <c r="J23" s="24"/>
    </row>
    <row r="24" spans="1:10" s="20" customFormat="1" x14ac:dyDescent="0.25">
      <c r="A24" s="29"/>
      <c r="B24" s="17">
        <v>15901</v>
      </c>
      <c r="C24" s="18" t="s">
        <v>75</v>
      </c>
      <c r="D24" s="19"/>
      <c r="E24" s="19">
        <v>0</v>
      </c>
      <c r="F24" s="19">
        <f t="shared" si="2"/>
        <v>0</v>
      </c>
      <c r="G24" s="19">
        <v>0</v>
      </c>
      <c r="H24" s="19">
        <f t="shared" si="3"/>
        <v>0</v>
      </c>
      <c r="I24" s="19">
        <f>IF(F24,G24*100/F24,0)</f>
        <v>0</v>
      </c>
      <c r="J24" s="24"/>
    </row>
    <row r="25" spans="1:10" s="7" customFormat="1" x14ac:dyDescent="0.25">
      <c r="A25" s="29"/>
      <c r="B25" s="17">
        <v>15914</v>
      </c>
      <c r="C25" s="18" t="s">
        <v>76</v>
      </c>
      <c r="D25" s="19"/>
      <c r="E25" s="19">
        <v>0</v>
      </c>
      <c r="F25" s="19">
        <f t="shared" si="2"/>
        <v>0</v>
      </c>
      <c r="G25" s="19">
        <v>60000</v>
      </c>
      <c r="H25" s="19">
        <f t="shared" si="3"/>
        <v>60000</v>
      </c>
      <c r="I25" s="19">
        <f>IF(F25,G25*100/F25,0)</f>
        <v>0</v>
      </c>
      <c r="J25" s="24"/>
    </row>
    <row r="26" spans="1:10" s="7" customFormat="1" ht="30" x14ac:dyDescent="0.25">
      <c r="A26" s="29"/>
      <c r="B26" s="17">
        <v>16101</v>
      </c>
      <c r="C26" s="18" t="s">
        <v>77</v>
      </c>
      <c r="D26" s="19"/>
      <c r="E26" s="19">
        <v>0</v>
      </c>
      <c r="F26" s="19">
        <f t="shared" si="2"/>
        <v>0</v>
      </c>
      <c r="G26" s="19">
        <v>376882.09</v>
      </c>
      <c r="H26" s="19">
        <f t="shared" si="3"/>
        <v>376882.09</v>
      </c>
      <c r="I26" s="19">
        <f>IF(F26,G26*100/F26,0)</f>
        <v>0</v>
      </c>
      <c r="J26" s="24"/>
    </row>
    <row r="27" spans="1:10" s="7" customFormat="1" x14ac:dyDescent="0.25">
      <c r="A27" s="29"/>
      <c r="B27" s="17">
        <v>17101</v>
      </c>
      <c r="C27" s="18" t="s">
        <v>23</v>
      </c>
      <c r="D27" s="19">
        <v>8683922.4700000007</v>
      </c>
      <c r="E27" s="19">
        <v>8347267.4900000002</v>
      </c>
      <c r="F27" s="19">
        <f t="shared" si="2"/>
        <v>17031189.960000001</v>
      </c>
      <c r="G27" s="19">
        <v>17884616.780000001</v>
      </c>
      <c r="H27" s="19">
        <f t="shared" si="3"/>
        <v>853426.8200000003</v>
      </c>
      <c r="I27" s="19">
        <f t="shared" si="1"/>
        <v>5.0109641311287447</v>
      </c>
      <c r="J27" s="24"/>
    </row>
    <row r="28" spans="1:10" s="7" customFormat="1" x14ac:dyDescent="0.25">
      <c r="A28" s="29"/>
      <c r="B28" s="17"/>
      <c r="C28" s="18"/>
      <c r="D28" s="19"/>
      <c r="E28" s="19"/>
      <c r="F28" s="19"/>
      <c r="G28" s="19"/>
      <c r="H28" s="19"/>
      <c r="I28" s="19"/>
      <c r="J28" s="30"/>
    </row>
    <row r="29" spans="1:10" s="7" customFormat="1" x14ac:dyDescent="0.25">
      <c r="A29" s="14">
        <v>20000</v>
      </c>
      <c r="B29" s="15" t="s">
        <v>24</v>
      </c>
      <c r="C29" s="28"/>
      <c r="D29" s="16">
        <f>SUM(D30:D46)</f>
        <v>156547.29</v>
      </c>
      <c r="E29" s="16">
        <f>SUM(E30:E46)</f>
        <v>521829</v>
      </c>
      <c r="F29" s="16">
        <f>SUM(F30:F46)</f>
        <v>678376.29</v>
      </c>
      <c r="G29" s="16">
        <f>SUM(G30:G46)</f>
        <v>354104.99000000005</v>
      </c>
      <c r="H29" s="16">
        <f>SUM(H30:H46)</f>
        <v>-324271.30000000005</v>
      </c>
      <c r="I29" s="16">
        <f>(G29*100/F29)-100</f>
        <v>-47.801095760584431</v>
      </c>
      <c r="J29" s="24"/>
    </row>
    <row r="30" spans="1:10" s="7" customFormat="1" x14ac:dyDescent="0.25">
      <c r="A30" s="29"/>
      <c r="B30" s="17">
        <v>21101</v>
      </c>
      <c r="C30" s="18" t="s">
        <v>25</v>
      </c>
      <c r="D30" s="19">
        <v>13864.76</v>
      </c>
      <c r="E30" s="19">
        <v>100000</v>
      </c>
      <c r="F30" s="19">
        <f t="shared" si="2"/>
        <v>113864.76</v>
      </c>
      <c r="G30" s="19">
        <v>43850.82</v>
      </c>
      <c r="H30" s="19">
        <f t="shared" si="3"/>
        <v>-70013.94</v>
      </c>
      <c r="I30" s="19">
        <f t="shared" ref="I30:I38" si="4">(G30*100/F30)-100</f>
        <v>-61.488681836241518</v>
      </c>
      <c r="J30" s="24"/>
    </row>
    <row r="31" spans="1:10" s="7" customFormat="1" x14ac:dyDescent="0.25">
      <c r="A31" s="29"/>
      <c r="B31" s="17">
        <v>21102</v>
      </c>
      <c r="C31" s="18" t="s">
        <v>78</v>
      </c>
      <c r="D31" s="19"/>
      <c r="E31" s="19">
        <v>0</v>
      </c>
      <c r="F31" s="19">
        <f t="shared" si="2"/>
        <v>0</v>
      </c>
      <c r="G31" s="19"/>
      <c r="H31" s="19">
        <f t="shared" si="3"/>
        <v>0</v>
      </c>
      <c r="I31" s="19"/>
      <c r="J31" s="24"/>
    </row>
    <row r="32" spans="1:10" s="7" customFormat="1" ht="30" x14ac:dyDescent="0.25">
      <c r="A32" s="29"/>
      <c r="B32" s="17">
        <v>21201</v>
      </c>
      <c r="C32" s="18" t="s">
        <v>26</v>
      </c>
      <c r="D32" s="19"/>
      <c r="E32" s="19"/>
      <c r="F32" s="19">
        <f t="shared" si="2"/>
        <v>0</v>
      </c>
      <c r="G32" s="19">
        <v>1896.34</v>
      </c>
      <c r="H32" s="19">
        <f t="shared" si="3"/>
        <v>1896.34</v>
      </c>
      <c r="I32" s="19"/>
      <c r="J32" s="24"/>
    </row>
    <row r="33" spans="1:10" s="7" customFormat="1" ht="45" x14ac:dyDescent="0.25">
      <c r="A33" s="29"/>
      <c r="B33" s="17">
        <v>21401</v>
      </c>
      <c r="C33" s="18" t="s">
        <v>27</v>
      </c>
      <c r="D33" s="19">
        <v>11745</v>
      </c>
      <c r="E33" s="19">
        <v>100000</v>
      </c>
      <c r="F33" s="19">
        <f t="shared" si="2"/>
        <v>111745</v>
      </c>
      <c r="G33" s="19">
        <v>13717.89</v>
      </c>
      <c r="H33" s="19">
        <f t="shared" si="3"/>
        <v>-98027.11</v>
      </c>
      <c r="I33" s="19">
        <f t="shared" si="4"/>
        <v>-87.723933956776591</v>
      </c>
      <c r="J33" s="24"/>
    </row>
    <row r="34" spans="1:10" s="7" customFormat="1" x14ac:dyDescent="0.25">
      <c r="A34" s="29"/>
      <c r="B34" s="17">
        <v>21501</v>
      </c>
      <c r="C34" s="18" t="s">
        <v>28</v>
      </c>
      <c r="D34" s="19">
        <v>110872.8</v>
      </c>
      <c r="E34" s="19">
        <v>108255.96</v>
      </c>
      <c r="F34" s="19">
        <f t="shared" si="2"/>
        <v>219128.76</v>
      </c>
      <c r="G34" s="19">
        <v>0</v>
      </c>
      <c r="H34" s="19">
        <f t="shared" si="3"/>
        <v>-219128.76</v>
      </c>
      <c r="I34" s="19">
        <f t="shared" si="4"/>
        <v>-100</v>
      </c>
      <c r="J34" s="24"/>
    </row>
    <row r="35" spans="1:10" s="20" customFormat="1" x14ac:dyDescent="0.25">
      <c r="A35" s="29"/>
      <c r="B35" s="17">
        <v>21601</v>
      </c>
      <c r="C35" s="18" t="s">
        <v>29</v>
      </c>
      <c r="D35" s="19"/>
      <c r="E35" s="19"/>
      <c r="F35" s="19">
        <f t="shared" si="2"/>
        <v>0</v>
      </c>
      <c r="G35" s="19">
        <v>13556.45</v>
      </c>
      <c r="H35" s="19">
        <f t="shared" si="3"/>
        <v>13556.45</v>
      </c>
      <c r="I35" s="19"/>
      <c r="J35" s="24"/>
    </row>
    <row r="36" spans="1:10" s="7" customFormat="1" x14ac:dyDescent="0.25">
      <c r="A36" s="29"/>
      <c r="B36" s="17">
        <v>22104</v>
      </c>
      <c r="C36" s="18" t="s">
        <v>30</v>
      </c>
      <c r="D36" s="19"/>
      <c r="E36" s="19"/>
      <c r="F36" s="19">
        <f t="shared" si="2"/>
        <v>0</v>
      </c>
      <c r="G36" s="19">
        <v>16724.740000000002</v>
      </c>
      <c r="H36" s="19">
        <f t="shared" si="3"/>
        <v>16724.740000000002</v>
      </c>
      <c r="I36" s="19"/>
      <c r="J36" s="24"/>
    </row>
    <row r="37" spans="1:10" s="7" customFormat="1" x14ac:dyDescent="0.25">
      <c r="A37" s="29"/>
      <c r="B37" s="17">
        <v>22105</v>
      </c>
      <c r="C37" s="18" t="s">
        <v>31</v>
      </c>
      <c r="D37" s="19">
        <v>7493.36</v>
      </c>
      <c r="E37" s="19">
        <v>20000</v>
      </c>
      <c r="F37" s="19">
        <f t="shared" si="2"/>
        <v>27493.360000000001</v>
      </c>
      <c r="G37" s="19">
        <v>108662.26</v>
      </c>
      <c r="H37" s="19">
        <f t="shared" si="3"/>
        <v>81168.899999999994</v>
      </c>
      <c r="I37" s="19">
        <f t="shared" si="4"/>
        <v>295.2309212115216</v>
      </c>
      <c r="J37" s="24"/>
    </row>
    <row r="38" spans="1:10" s="7" customFormat="1" x14ac:dyDescent="0.25">
      <c r="A38" s="29"/>
      <c r="B38" s="17">
        <v>22106</v>
      </c>
      <c r="C38" s="18" t="s">
        <v>32</v>
      </c>
      <c r="D38" s="19">
        <v>9698.98</v>
      </c>
      <c r="E38" s="19">
        <v>15000</v>
      </c>
      <c r="F38" s="19">
        <f t="shared" si="2"/>
        <v>24698.98</v>
      </c>
      <c r="G38" s="19">
        <v>63019.58</v>
      </c>
      <c r="H38" s="19">
        <f t="shared" si="3"/>
        <v>38320.600000000006</v>
      </c>
      <c r="I38" s="19">
        <f t="shared" si="4"/>
        <v>155.15053658086285</v>
      </c>
      <c r="J38" s="24"/>
    </row>
    <row r="39" spans="1:10" s="7" customFormat="1" x14ac:dyDescent="0.25">
      <c r="A39" s="29"/>
      <c r="B39" s="17">
        <v>24501</v>
      </c>
      <c r="C39" s="18" t="s">
        <v>52</v>
      </c>
      <c r="D39" s="19"/>
      <c r="E39" s="19"/>
      <c r="F39" s="19">
        <f t="shared" si="2"/>
        <v>0</v>
      </c>
      <c r="G39" s="19">
        <v>2400</v>
      </c>
      <c r="H39" s="19">
        <f t="shared" si="3"/>
        <v>2400</v>
      </c>
      <c r="I39" s="19"/>
      <c r="J39" s="24"/>
    </row>
    <row r="40" spans="1:10" s="7" customFormat="1" x14ac:dyDescent="0.25">
      <c r="A40" s="29"/>
      <c r="B40" s="17">
        <v>24601</v>
      </c>
      <c r="C40" s="18" t="s">
        <v>53</v>
      </c>
      <c r="D40" s="19">
        <v>1078.95</v>
      </c>
      <c r="E40" s="19">
        <v>921</v>
      </c>
      <c r="F40" s="19">
        <f t="shared" si="2"/>
        <v>1999.95</v>
      </c>
      <c r="G40" s="19">
        <v>2599.9499999999998</v>
      </c>
      <c r="H40" s="19">
        <f t="shared" si="3"/>
        <v>599.99999999999977</v>
      </c>
      <c r="I40" s="19">
        <f t="shared" si="1"/>
        <v>30.000750018750438</v>
      </c>
      <c r="J40" s="24"/>
    </row>
    <row r="41" spans="1:10" s="7" customFormat="1" ht="30" x14ac:dyDescent="0.25">
      <c r="A41" s="29"/>
      <c r="B41" s="17">
        <v>24901</v>
      </c>
      <c r="C41" s="18" t="s">
        <v>54</v>
      </c>
      <c r="D41" s="19"/>
      <c r="E41" s="19">
        <v>3000</v>
      </c>
      <c r="F41" s="19">
        <f t="shared" si="2"/>
        <v>3000</v>
      </c>
      <c r="G41" s="19">
        <v>3600</v>
      </c>
      <c r="H41" s="19">
        <f t="shared" si="3"/>
        <v>600</v>
      </c>
      <c r="I41" s="19">
        <f t="shared" si="1"/>
        <v>20</v>
      </c>
      <c r="J41" s="24"/>
    </row>
    <row r="42" spans="1:10" s="7" customFormat="1" x14ac:dyDescent="0.25">
      <c r="A42" s="29"/>
      <c r="B42" s="17">
        <v>26101</v>
      </c>
      <c r="C42" s="18" t="s">
        <v>33</v>
      </c>
      <c r="D42" s="19">
        <v>600</v>
      </c>
      <c r="E42" s="19">
        <v>20000</v>
      </c>
      <c r="F42" s="19">
        <f t="shared" si="2"/>
        <v>20600</v>
      </c>
      <c r="G42" s="19">
        <v>76100.52</v>
      </c>
      <c r="H42" s="19">
        <f t="shared" si="3"/>
        <v>55500.520000000004</v>
      </c>
      <c r="I42" s="19">
        <f t="shared" si="1"/>
        <v>269.42</v>
      </c>
      <c r="J42" s="24"/>
    </row>
    <row r="43" spans="1:10" s="7" customFormat="1" x14ac:dyDescent="0.25">
      <c r="A43" s="29"/>
      <c r="B43" s="17">
        <v>29101</v>
      </c>
      <c r="C43" s="18" t="s">
        <v>55</v>
      </c>
      <c r="D43" s="19"/>
      <c r="E43" s="19">
        <v>2000.04</v>
      </c>
      <c r="F43" s="19">
        <f t="shared" si="2"/>
        <v>2000.04</v>
      </c>
      <c r="G43" s="19">
        <v>2400</v>
      </c>
      <c r="H43" s="19">
        <f t="shared" si="3"/>
        <v>399.96000000000004</v>
      </c>
      <c r="I43" s="19">
        <f t="shared" si="1"/>
        <v>19.997600047999043</v>
      </c>
      <c r="J43" s="24"/>
    </row>
    <row r="44" spans="1:10" s="7" customFormat="1" ht="30" x14ac:dyDescent="0.25">
      <c r="A44" s="29"/>
      <c r="B44" s="17">
        <v>29201</v>
      </c>
      <c r="C44" s="18" t="s">
        <v>56</v>
      </c>
      <c r="D44" s="19"/>
      <c r="E44" s="19"/>
      <c r="F44" s="19">
        <f t="shared" si="2"/>
        <v>0</v>
      </c>
      <c r="G44" s="19">
        <v>1200</v>
      </c>
      <c r="H44" s="19">
        <f t="shared" si="3"/>
        <v>1200</v>
      </c>
      <c r="I44" s="19"/>
      <c r="J44" s="24"/>
    </row>
    <row r="45" spans="1:10" s="7" customFormat="1" ht="30" x14ac:dyDescent="0.25">
      <c r="A45" s="29"/>
      <c r="B45" s="17">
        <v>29301</v>
      </c>
      <c r="C45" s="18" t="s">
        <v>57</v>
      </c>
      <c r="D45" s="19">
        <v>348</v>
      </c>
      <c r="E45" s="19">
        <v>2652</v>
      </c>
      <c r="F45" s="19">
        <f t="shared" si="2"/>
        <v>3000</v>
      </c>
      <c r="G45" s="19">
        <v>3600</v>
      </c>
      <c r="H45" s="19">
        <f t="shared" si="3"/>
        <v>600</v>
      </c>
      <c r="I45" s="19">
        <f t="shared" si="1"/>
        <v>20</v>
      </c>
      <c r="J45" s="24"/>
    </row>
    <row r="46" spans="1:10" s="7" customFormat="1" ht="45" x14ac:dyDescent="0.25">
      <c r="A46" s="29"/>
      <c r="B46" s="17">
        <v>29401</v>
      </c>
      <c r="C46" s="18" t="s">
        <v>58</v>
      </c>
      <c r="D46" s="19">
        <v>845.44</v>
      </c>
      <c r="E46" s="19">
        <v>150000</v>
      </c>
      <c r="F46" s="19">
        <f t="shared" si="2"/>
        <v>150845.44</v>
      </c>
      <c r="G46" s="19">
        <v>776.44</v>
      </c>
      <c r="H46" s="19">
        <f t="shared" si="3"/>
        <v>-150069</v>
      </c>
      <c r="I46" s="19">
        <f t="shared" si="1"/>
        <v>-99.485274463715967</v>
      </c>
      <c r="J46" s="24"/>
    </row>
    <row r="47" spans="1:10" s="7" customFormat="1" x14ac:dyDescent="0.25">
      <c r="A47" s="29"/>
      <c r="B47" s="17"/>
      <c r="C47" s="18"/>
      <c r="D47" s="19"/>
      <c r="E47" s="19"/>
      <c r="F47" s="19"/>
      <c r="G47" s="19"/>
      <c r="H47" s="19"/>
      <c r="I47" s="19"/>
      <c r="J47" s="24"/>
    </row>
    <row r="48" spans="1:10" s="7" customFormat="1" x14ac:dyDescent="0.25">
      <c r="A48" s="29"/>
      <c r="B48" s="17"/>
      <c r="C48" s="18"/>
      <c r="D48" s="19"/>
      <c r="E48" s="19"/>
      <c r="F48" s="19"/>
      <c r="G48" s="19"/>
      <c r="H48" s="19"/>
      <c r="I48" s="19"/>
      <c r="J48" s="24"/>
    </row>
    <row r="49" spans="1:10" s="7" customFormat="1" x14ac:dyDescent="0.25">
      <c r="A49" s="14">
        <v>30000</v>
      </c>
      <c r="B49" s="15" t="s">
        <v>34</v>
      </c>
      <c r="C49" s="28"/>
      <c r="D49" s="16">
        <f>SUM(D50:D70)</f>
        <v>1665365.48</v>
      </c>
      <c r="E49" s="16">
        <f>SUM(E50:E70)</f>
        <v>3426274.99</v>
      </c>
      <c r="F49" s="16">
        <f>SUM(F50:F70)</f>
        <v>5091640.47</v>
      </c>
      <c r="G49" s="16">
        <f>SUM(G50:G70)</f>
        <v>5532087.1300000008</v>
      </c>
      <c r="H49" s="16">
        <f>SUM(H50:H70)</f>
        <v>440446.66000000003</v>
      </c>
      <c r="I49" s="16">
        <f t="shared" si="1"/>
        <v>8.6503880742389043</v>
      </c>
      <c r="J49" s="24"/>
    </row>
    <row r="50" spans="1:10" s="7" customFormat="1" x14ac:dyDescent="0.25">
      <c r="A50" s="29"/>
      <c r="B50" s="17">
        <v>31101</v>
      </c>
      <c r="C50" s="18" t="s">
        <v>35</v>
      </c>
      <c r="D50" s="19">
        <v>112509</v>
      </c>
      <c r="E50" s="19">
        <v>355524.84</v>
      </c>
      <c r="F50" s="19">
        <f t="shared" si="2"/>
        <v>468033.84</v>
      </c>
      <c r="G50" s="19">
        <v>561640.61</v>
      </c>
      <c r="H50" s="19">
        <f t="shared" si="3"/>
        <v>93606.76999999996</v>
      </c>
      <c r="I50" s="19">
        <f t="shared" si="1"/>
        <v>20.00000042731952</v>
      </c>
      <c r="J50" s="24"/>
    </row>
    <row r="51" spans="1:10" s="7" customFormat="1" x14ac:dyDescent="0.25">
      <c r="A51" s="29"/>
      <c r="B51" s="17">
        <v>31401</v>
      </c>
      <c r="C51" s="18" t="s">
        <v>59</v>
      </c>
      <c r="D51" s="19">
        <v>1448</v>
      </c>
      <c r="E51" s="19"/>
      <c r="F51" s="19">
        <f t="shared" si="2"/>
        <v>1448</v>
      </c>
      <c r="G51" s="19">
        <v>3000</v>
      </c>
      <c r="H51" s="19">
        <f t="shared" si="3"/>
        <v>1552</v>
      </c>
      <c r="I51" s="19">
        <f t="shared" si="1"/>
        <v>107.18232044198896</v>
      </c>
      <c r="J51" s="24"/>
    </row>
    <row r="52" spans="1:10" x14ac:dyDescent="0.25">
      <c r="A52" s="29"/>
      <c r="B52" s="17">
        <v>31501</v>
      </c>
      <c r="C52" s="18" t="s">
        <v>36</v>
      </c>
      <c r="D52" s="19">
        <v>9582.99</v>
      </c>
      <c r="E52" s="19">
        <v>9134.9299999999985</v>
      </c>
      <c r="F52" s="19">
        <f t="shared" si="2"/>
        <v>18717.919999999998</v>
      </c>
      <c r="G52" s="19">
        <v>11021.75</v>
      </c>
      <c r="H52" s="19">
        <f t="shared" si="3"/>
        <v>-7696.1699999999983</v>
      </c>
      <c r="I52" s="19">
        <f t="shared" si="1"/>
        <v>-41.11658774051817</v>
      </c>
      <c r="J52" s="24"/>
    </row>
    <row r="53" spans="1:10" x14ac:dyDescent="0.25">
      <c r="A53" s="29"/>
      <c r="B53" s="17">
        <v>31801</v>
      </c>
      <c r="C53" s="18" t="s">
        <v>37</v>
      </c>
      <c r="D53" s="19"/>
      <c r="E53" s="19">
        <v>91520.16</v>
      </c>
      <c r="F53" s="19">
        <f t="shared" si="2"/>
        <v>91520.16</v>
      </c>
      <c r="G53" s="19">
        <v>0</v>
      </c>
      <c r="H53" s="19">
        <f t="shared" si="3"/>
        <v>-91520.16</v>
      </c>
      <c r="I53" s="19">
        <f t="shared" si="1"/>
        <v>-100</v>
      </c>
      <c r="J53" s="24"/>
    </row>
    <row r="54" spans="1:10" x14ac:dyDescent="0.25">
      <c r="A54" s="29"/>
      <c r="B54" s="17">
        <v>32201</v>
      </c>
      <c r="C54" s="18" t="s">
        <v>38</v>
      </c>
      <c r="D54" s="19">
        <v>38882.400000000001</v>
      </c>
      <c r="E54" s="19">
        <v>450269.31999999995</v>
      </c>
      <c r="F54" s="19">
        <f t="shared" si="2"/>
        <v>489151.72</v>
      </c>
      <c r="G54" s="19">
        <v>740829.74</v>
      </c>
      <c r="H54" s="19">
        <f t="shared" si="3"/>
        <v>251678.02000000002</v>
      </c>
      <c r="I54" s="19">
        <f t="shared" si="1"/>
        <v>51.451933972551501</v>
      </c>
      <c r="J54" s="24"/>
    </row>
    <row r="55" spans="1:10" ht="45" x14ac:dyDescent="0.25">
      <c r="A55" s="29"/>
      <c r="B55" s="17">
        <v>32301</v>
      </c>
      <c r="C55" s="18" t="s">
        <v>60</v>
      </c>
      <c r="D55" s="32"/>
      <c r="E55" s="32">
        <v>1690078</v>
      </c>
      <c r="F55" s="32">
        <f t="shared" si="2"/>
        <v>1690078</v>
      </c>
      <c r="G55" s="32">
        <v>1731990.34</v>
      </c>
      <c r="H55" s="32">
        <f t="shared" si="3"/>
        <v>41912.340000000084</v>
      </c>
      <c r="I55" s="32">
        <f t="shared" si="1"/>
        <v>2.4799056611588384</v>
      </c>
      <c r="J55" s="24"/>
    </row>
    <row r="56" spans="1:10" x14ac:dyDescent="0.25">
      <c r="A56" s="29"/>
      <c r="B56" s="17">
        <v>33401</v>
      </c>
      <c r="C56" s="18" t="s">
        <v>39</v>
      </c>
      <c r="D56" s="19">
        <v>543155.09</v>
      </c>
      <c r="E56" s="19">
        <v>230451.07000000007</v>
      </c>
      <c r="F56" s="19">
        <f t="shared" si="2"/>
        <v>773606.16</v>
      </c>
      <c r="G56" s="19">
        <v>928327.39</v>
      </c>
      <c r="H56" s="19">
        <f t="shared" si="3"/>
        <v>154721.22999999998</v>
      </c>
      <c r="I56" s="19">
        <f t="shared" si="1"/>
        <v>19.999999741470518</v>
      </c>
      <c r="J56" s="24"/>
    </row>
    <row r="57" spans="1:10" ht="30" x14ac:dyDescent="0.25">
      <c r="A57" s="29"/>
      <c r="B57" s="17">
        <v>33601</v>
      </c>
      <c r="C57" s="18" t="s">
        <v>61</v>
      </c>
      <c r="D57" s="19"/>
      <c r="E57" s="19"/>
      <c r="F57" s="19">
        <f t="shared" si="2"/>
        <v>0</v>
      </c>
      <c r="G57" s="19">
        <v>2400</v>
      </c>
      <c r="H57" s="19">
        <f t="shared" si="3"/>
        <v>2400</v>
      </c>
      <c r="I57" s="19"/>
      <c r="J57" s="24"/>
    </row>
    <row r="58" spans="1:10" x14ac:dyDescent="0.25">
      <c r="A58" s="29"/>
      <c r="B58" s="17">
        <v>33602</v>
      </c>
      <c r="C58" s="18" t="s">
        <v>40</v>
      </c>
      <c r="D58" s="19"/>
      <c r="E58" s="19"/>
      <c r="F58" s="19">
        <f t="shared" si="2"/>
        <v>0</v>
      </c>
      <c r="G58" s="19">
        <v>346.99</v>
      </c>
      <c r="H58" s="19">
        <f t="shared" si="3"/>
        <v>346.99</v>
      </c>
      <c r="I58" s="19"/>
      <c r="J58" s="24"/>
    </row>
    <row r="59" spans="1:10" ht="30" x14ac:dyDescent="0.25">
      <c r="A59" s="29"/>
      <c r="B59" s="17">
        <v>34101</v>
      </c>
      <c r="C59" s="18" t="s">
        <v>41</v>
      </c>
      <c r="D59" s="19">
        <v>366790.93</v>
      </c>
      <c r="E59" s="19">
        <v>132611.29999999999</v>
      </c>
      <c r="F59" s="19">
        <f t="shared" si="2"/>
        <v>499402.23</v>
      </c>
      <c r="G59" s="19">
        <v>505326.76</v>
      </c>
      <c r="H59" s="19">
        <f t="shared" si="3"/>
        <v>5924.5300000000279</v>
      </c>
      <c r="I59" s="19">
        <f t="shared" si="1"/>
        <v>1.186324298151419</v>
      </c>
      <c r="J59" s="24"/>
    </row>
    <row r="60" spans="1:10" x14ac:dyDescent="0.25">
      <c r="A60" s="29"/>
      <c r="B60" s="17">
        <v>34302</v>
      </c>
      <c r="C60" s="18" t="s">
        <v>42</v>
      </c>
      <c r="D60" s="19">
        <v>317725.93</v>
      </c>
      <c r="E60" s="19">
        <v>210274.07</v>
      </c>
      <c r="F60" s="19">
        <f t="shared" si="2"/>
        <v>528000</v>
      </c>
      <c r="G60" s="19">
        <v>477725.24</v>
      </c>
      <c r="H60" s="19">
        <f t="shared" si="3"/>
        <v>-50274.760000000009</v>
      </c>
      <c r="I60" s="19">
        <f t="shared" si="1"/>
        <v>-9.5217348484848543</v>
      </c>
      <c r="J60" s="33"/>
    </row>
    <row r="61" spans="1:10" ht="30" x14ac:dyDescent="0.25">
      <c r="A61" s="29"/>
      <c r="B61" s="17">
        <v>35101</v>
      </c>
      <c r="C61" s="18" t="s">
        <v>62</v>
      </c>
      <c r="D61" s="19">
        <v>134050.53</v>
      </c>
      <c r="E61" s="19">
        <v>35949.47</v>
      </c>
      <c r="F61" s="19">
        <f t="shared" si="2"/>
        <v>170000</v>
      </c>
      <c r="G61" s="19">
        <v>170000</v>
      </c>
      <c r="H61" s="19">
        <f t="shared" si="3"/>
        <v>0</v>
      </c>
      <c r="I61" s="19">
        <f t="shared" si="1"/>
        <v>0</v>
      </c>
      <c r="J61" s="24"/>
    </row>
    <row r="62" spans="1:10" ht="45" x14ac:dyDescent="0.25">
      <c r="A62" s="29"/>
      <c r="B62" s="17">
        <v>35201</v>
      </c>
      <c r="C62" s="18" t="s">
        <v>63</v>
      </c>
      <c r="D62" s="19">
        <v>3000</v>
      </c>
      <c r="E62" s="19">
        <v>0</v>
      </c>
      <c r="F62" s="19">
        <f t="shared" si="2"/>
        <v>3000</v>
      </c>
      <c r="G62" s="19">
        <v>6600</v>
      </c>
      <c r="H62" s="19">
        <f t="shared" si="3"/>
        <v>3600</v>
      </c>
      <c r="I62" s="19">
        <f t="shared" si="1"/>
        <v>120</v>
      </c>
      <c r="J62" s="24"/>
    </row>
    <row r="63" spans="1:10" x14ac:dyDescent="0.25">
      <c r="A63" s="29"/>
      <c r="B63" s="17">
        <v>35801</v>
      </c>
      <c r="C63" s="18" t="s">
        <v>64</v>
      </c>
      <c r="D63" s="19">
        <v>172.84</v>
      </c>
      <c r="E63" s="19">
        <v>100</v>
      </c>
      <c r="F63" s="19">
        <f t="shared" si="2"/>
        <v>272.84000000000003</v>
      </c>
      <c r="G63" s="19">
        <v>0</v>
      </c>
      <c r="H63" s="19">
        <f t="shared" si="3"/>
        <v>-272.84000000000003</v>
      </c>
      <c r="I63" s="19">
        <f t="shared" si="1"/>
        <v>-100</v>
      </c>
      <c r="J63" s="24"/>
    </row>
    <row r="64" spans="1:10" x14ac:dyDescent="0.25">
      <c r="A64" s="29"/>
      <c r="B64" s="17">
        <v>35802</v>
      </c>
      <c r="C64" s="18" t="s">
        <v>65</v>
      </c>
      <c r="D64" s="19"/>
      <c r="E64" s="19">
        <v>4000</v>
      </c>
      <c r="F64" s="19">
        <f t="shared" si="2"/>
        <v>4000</v>
      </c>
      <c r="G64" s="19">
        <v>6613.2</v>
      </c>
      <c r="H64" s="19">
        <f t="shared" si="3"/>
        <v>2613.1999999999998</v>
      </c>
      <c r="I64" s="19">
        <f t="shared" si="1"/>
        <v>65.330000000000013</v>
      </c>
      <c r="J64" s="24"/>
    </row>
    <row r="65" spans="1:10" x14ac:dyDescent="0.25">
      <c r="A65" s="29"/>
      <c r="B65" s="17">
        <v>37501</v>
      </c>
      <c r="C65" s="18" t="s">
        <v>43</v>
      </c>
      <c r="D65" s="19">
        <v>23950</v>
      </c>
      <c r="E65" s="19">
        <v>31340.92</v>
      </c>
      <c r="F65" s="19">
        <f t="shared" si="2"/>
        <v>55290.92</v>
      </c>
      <c r="G65" s="19">
        <v>42649.1</v>
      </c>
      <c r="H65" s="19">
        <f t="shared" si="3"/>
        <v>-12641.82</v>
      </c>
      <c r="I65" s="19">
        <f t="shared" si="1"/>
        <v>-22.864188188585032</v>
      </c>
      <c r="J65" s="24"/>
    </row>
    <row r="66" spans="1:10" x14ac:dyDescent="0.25">
      <c r="A66" s="29"/>
      <c r="B66" s="17">
        <v>37502</v>
      </c>
      <c r="C66" s="18" t="s">
        <v>44</v>
      </c>
      <c r="D66" s="19">
        <v>8940.8799999999992</v>
      </c>
      <c r="E66" s="19">
        <v>37302.800000000003</v>
      </c>
      <c r="F66" s="19">
        <f t="shared" si="2"/>
        <v>46243.68</v>
      </c>
      <c r="G66" s="19">
        <v>37492.42</v>
      </c>
      <c r="H66" s="19">
        <f t="shared" si="3"/>
        <v>-8751.260000000002</v>
      </c>
      <c r="I66" s="19">
        <f t="shared" si="1"/>
        <v>-18.924229213592</v>
      </c>
      <c r="J66" s="24"/>
    </row>
    <row r="67" spans="1:10" x14ac:dyDescent="0.25">
      <c r="A67" s="29"/>
      <c r="B67" s="17">
        <v>37902</v>
      </c>
      <c r="C67" s="18" t="s">
        <v>45</v>
      </c>
      <c r="D67" s="19">
        <v>6394</v>
      </c>
      <c r="E67" s="19">
        <v>11803.720000000001</v>
      </c>
      <c r="F67" s="19">
        <f t="shared" si="2"/>
        <v>18197.72</v>
      </c>
      <c r="G67" s="19">
        <v>19581.259999999998</v>
      </c>
      <c r="H67" s="19">
        <f t="shared" si="3"/>
        <v>1383.5399999999972</v>
      </c>
      <c r="I67" s="19">
        <f t="shared" si="1"/>
        <v>7.6028205731267207</v>
      </c>
      <c r="J67" s="24"/>
    </row>
    <row r="68" spans="1:10" x14ac:dyDescent="0.25">
      <c r="A68" s="29"/>
      <c r="B68" s="17">
        <v>37903</v>
      </c>
      <c r="C68" s="18" t="s">
        <v>46</v>
      </c>
      <c r="D68" s="19">
        <v>79105.09</v>
      </c>
      <c r="E68" s="19">
        <v>130383.83000000002</v>
      </c>
      <c r="F68" s="19">
        <f t="shared" si="2"/>
        <v>209488.92</v>
      </c>
      <c r="G68" s="19">
        <v>251386.7</v>
      </c>
      <c r="H68" s="19">
        <f t="shared" si="3"/>
        <v>41897.78</v>
      </c>
      <c r="I68" s="19">
        <f t="shared" si="1"/>
        <v>19.999998090591134</v>
      </c>
      <c r="J68" s="24"/>
    </row>
    <row r="69" spans="1:10" x14ac:dyDescent="0.25">
      <c r="A69" s="29"/>
      <c r="B69" s="17">
        <v>38501</v>
      </c>
      <c r="C69" s="18" t="s">
        <v>47</v>
      </c>
      <c r="D69" s="19">
        <v>16765.8</v>
      </c>
      <c r="E69" s="19">
        <v>2530.5600000000013</v>
      </c>
      <c r="F69" s="19">
        <f t="shared" si="2"/>
        <v>19296.36</v>
      </c>
      <c r="G69" s="19">
        <v>23155.63</v>
      </c>
      <c r="H69" s="19">
        <f t="shared" si="3"/>
        <v>3859.2700000000004</v>
      </c>
      <c r="I69" s="19">
        <f t="shared" si="1"/>
        <v>19.999989635350914</v>
      </c>
      <c r="J69" s="24"/>
    </row>
    <row r="70" spans="1:10" x14ac:dyDescent="0.25">
      <c r="A70" s="29"/>
      <c r="B70" s="17">
        <v>38503</v>
      </c>
      <c r="C70" s="18" t="s">
        <v>48</v>
      </c>
      <c r="D70" s="19">
        <v>2892</v>
      </c>
      <c r="E70" s="19">
        <v>3000</v>
      </c>
      <c r="F70" s="19">
        <f t="shared" si="2"/>
        <v>5892</v>
      </c>
      <c r="G70" s="19">
        <v>12000</v>
      </c>
      <c r="H70" s="19">
        <f t="shared" si="3"/>
        <v>6108</v>
      </c>
      <c r="I70" s="19">
        <f t="shared" si="1"/>
        <v>103.66598778004072</v>
      </c>
      <c r="J70" s="24"/>
    </row>
    <row r="71" spans="1:10" x14ac:dyDescent="0.25">
      <c r="A71" s="29"/>
      <c r="B71" s="17"/>
      <c r="C71" s="18"/>
      <c r="D71" s="16"/>
      <c r="E71" s="16"/>
      <c r="F71" s="16"/>
      <c r="G71" s="16"/>
      <c r="H71" s="16"/>
      <c r="I71" s="16"/>
      <c r="J71" s="24"/>
    </row>
    <row r="72" spans="1:10" x14ac:dyDescent="0.25">
      <c r="A72" s="14">
        <v>50000</v>
      </c>
      <c r="B72" s="15" t="s">
        <v>66</v>
      </c>
      <c r="C72" s="28"/>
      <c r="D72" s="16">
        <f>SUM(D73:D75)</f>
        <v>189521.9</v>
      </c>
      <c r="E72" s="16">
        <f>SUM(E73:E75)</f>
        <v>137541.4</v>
      </c>
      <c r="F72" s="16">
        <f>SUM(F73:F75)</f>
        <v>327063.3</v>
      </c>
      <c r="G72" s="16">
        <f>SUM(G73:G75)</f>
        <v>0</v>
      </c>
      <c r="H72" s="16">
        <f>SUM(H73:H75)</f>
        <v>-327063.3</v>
      </c>
      <c r="I72" s="16">
        <f t="shared" ref="I72:I75" si="5">(G72*100/F72)-100</f>
        <v>-100</v>
      </c>
      <c r="J72" s="24"/>
    </row>
    <row r="73" spans="1:10" ht="30" x14ac:dyDescent="0.25">
      <c r="A73" s="29"/>
      <c r="B73" s="17">
        <v>51501</v>
      </c>
      <c r="C73" s="18" t="s">
        <v>67</v>
      </c>
      <c r="D73" s="19">
        <v>40363.300000000003</v>
      </c>
      <c r="E73" s="19">
        <v>50000</v>
      </c>
      <c r="F73" s="19">
        <f t="shared" ref="F73:F75" si="6">SUM(D73:E73)</f>
        <v>90363.3</v>
      </c>
      <c r="G73" s="19">
        <v>0</v>
      </c>
      <c r="H73" s="19">
        <f t="shared" ref="H73:H75" si="7">G73-F73</f>
        <v>-90363.3</v>
      </c>
      <c r="I73" s="19">
        <f t="shared" si="5"/>
        <v>-100</v>
      </c>
      <c r="J73" s="24"/>
    </row>
    <row r="74" spans="1:10" x14ac:dyDescent="0.25">
      <c r="A74" s="29"/>
      <c r="B74" s="17">
        <v>51502</v>
      </c>
      <c r="C74" s="18" t="s">
        <v>68</v>
      </c>
      <c r="D74" s="19">
        <v>104400</v>
      </c>
      <c r="E74" s="19"/>
      <c r="F74" s="19">
        <f t="shared" si="6"/>
        <v>104400</v>
      </c>
      <c r="G74" s="19">
        <v>0</v>
      </c>
      <c r="H74" s="19">
        <f t="shared" si="7"/>
        <v>-104400</v>
      </c>
      <c r="I74" s="19">
        <f t="shared" si="5"/>
        <v>-100</v>
      </c>
      <c r="J74" s="24"/>
    </row>
    <row r="75" spans="1:10" x14ac:dyDescent="0.25">
      <c r="A75" s="29"/>
      <c r="B75" s="34">
        <v>52101</v>
      </c>
      <c r="C75" s="35" t="s">
        <v>69</v>
      </c>
      <c r="D75" s="19">
        <v>44758.6</v>
      </c>
      <c r="E75" s="19">
        <v>87541.4</v>
      </c>
      <c r="F75" s="19">
        <f t="shared" si="6"/>
        <v>132300</v>
      </c>
      <c r="G75" s="19">
        <v>0</v>
      </c>
      <c r="H75" s="19">
        <f t="shared" si="7"/>
        <v>-132300</v>
      </c>
      <c r="I75" s="19">
        <f t="shared" si="5"/>
        <v>-100</v>
      </c>
      <c r="J75" s="24"/>
    </row>
    <row r="76" spans="1:10" ht="15.75" thickBot="1" x14ac:dyDescent="0.3">
      <c r="A76" s="36"/>
      <c r="B76" s="21"/>
      <c r="C76" s="22"/>
      <c r="D76" s="37"/>
      <c r="E76" s="37"/>
      <c r="F76" s="37"/>
      <c r="G76" s="37"/>
      <c r="H76" s="37"/>
      <c r="I76" s="37"/>
      <c r="J76" s="24"/>
    </row>
    <row r="77" spans="1:10" x14ac:dyDescent="0.25">
      <c r="J77" s="24"/>
    </row>
  </sheetData>
  <mergeCells count="10">
    <mergeCell ref="A1:I1"/>
    <mergeCell ref="A2:A4"/>
    <mergeCell ref="B2:C3"/>
    <mergeCell ref="D2:F2"/>
    <mergeCell ref="G2:G4"/>
    <mergeCell ref="H2:I2"/>
    <mergeCell ref="D3:D4"/>
    <mergeCell ref="E3:E4"/>
    <mergeCell ref="F3:F4"/>
    <mergeCell ref="H3:I3"/>
  </mergeCells>
  <pageMargins left="0.59055118110236227" right="0.31496062992125984" top="1.4960629921259843" bottom="0.82677165354330717" header="0.39370078740157483" footer="0.55118110236220474"/>
  <pageSetup scale="66" fitToHeight="0" orientation="portrait" r:id="rId1"/>
  <headerFooter>
    <oddHeader>&amp;L&amp;G&amp;C&amp;"-,Negrita"&amp;14
PODER JUDICIAL DEL ESTADO DE BAJA CALIFORNIA
&amp;"-,Negrita Cursiva"CONSEJO DE LA JUDICATURA&amp;"-,Normal"
Proyecto de Presupuesto 2019&amp;R&amp;G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</vt:lpstr>
      <vt:lpstr>DEVENGADO!Área_de_impresión</vt:lpstr>
      <vt:lpstr>DEVENGADO!Print_Titles</vt:lpstr>
      <vt:lpstr>DEVENGADO!Títulos_a_imprimir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2018-11-20T17:21:10Z</cp:lastPrinted>
  <dcterms:created xsi:type="dcterms:W3CDTF">2018-11-16T22:22:25Z</dcterms:created>
  <dcterms:modified xsi:type="dcterms:W3CDTF">2018-11-20T17:21:30Z</dcterms:modified>
</cp:coreProperties>
</file>