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DEVENGADO_Vs_PROYECTO_2020" sheetId="1" r:id="rId1"/>
  </sheets>
  <definedNames>
    <definedName name="_xlnm.Print_Area" localSheetId="0">DEVENGADO_Vs_PROYECTO_2020!$A$6:$I$81</definedName>
    <definedName name="Print_Area" localSheetId="0">DEVENGADO_Vs_PROYECTO_2020!#REF!</definedName>
    <definedName name="Print_Titles" localSheetId="0">DEVENGADO_Vs_PROYECTO_2020!$4:$9</definedName>
    <definedName name="_xlnm.Print_Titles" localSheetId="0">DEVENGADO_Vs_PROYECTO_2020!$1:$5</definedName>
  </definedNames>
  <calcPr calcId="145621"/>
</workbook>
</file>

<file path=xl/calcChain.xml><?xml version="1.0" encoding="utf-8"?>
<calcChain xmlns="http://schemas.openxmlformats.org/spreadsheetml/2006/main">
  <c r="D73" i="1" l="1"/>
  <c r="E73" i="1"/>
  <c r="G73" i="1"/>
  <c r="H80" i="1"/>
  <c r="H79" i="1"/>
  <c r="H78" i="1"/>
  <c r="H77" i="1"/>
  <c r="E60" i="1" l="1"/>
  <c r="E53" i="1"/>
  <c r="E55" i="1"/>
  <c r="E54" i="1"/>
  <c r="E48" i="1"/>
  <c r="G47" i="1"/>
  <c r="E47" i="1" l="1"/>
  <c r="F12" i="1" l="1"/>
  <c r="H12" i="1" l="1"/>
  <c r="H58" i="1"/>
  <c r="G29" i="1"/>
  <c r="F11" i="1" l="1"/>
  <c r="F13" i="1"/>
  <c r="F14" i="1"/>
  <c r="F15" i="1"/>
  <c r="F16" i="1"/>
  <c r="F17" i="1"/>
  <c r="F18" i="1"/>
  <c r="F19" i="1"/>
  <c r="F20" i="1"/>
  <c r="F21" i="1"/>
  <c r="F24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9" i="1"/>
  <c r="F50" i="1"/>
  <c r="F53" i="1"/>
  <c r="F54" i="1"/>
  <c r="F55" i="1"/>
  <c r="F56" i="1"/>
  <c r="F57" i="1"/>
  <c r="F59" i="1"/>
  <c r="F60" i="1"/>
  <c r="F61" i="1"/>
  <c r="F62" i="1"/>
  <c r="F63" i="1"/>
  <c r="F66" i="1"/>
  <c r="F67" i="1"/>
  <c r="F68" i="1"/>
  <c r="F69" i="1"/>
  <c r="F70" i="1"/>
  <c r="F71" i="1"/>
  <c r="F74" i="1"/>
  <c r="F75" i="1"/>
  <c r="F76" i="1"/>
  <c r="F9" i="1"/>
  <c r="D47" i="1"/>
  <c r="D29" i="1"/>
  <c r="D8" i="1"/>
  <c r="F73" i="1" l="1"/>
  <c r="H76" i="1"/>
  <c r="F47" i="1"/>
  <c r="I24" i="1"/>
  <c r="H42" i="1"/>
  <c r="H38" i="1"/>
  <c r="H34" i="1"/>
  <c r="H30" i="1"/>
  <c r="F29" i="1"/>
  <c r="H71" i="1"/>
  <c r="H67" i="1"/>
  <c r="H61" i="1"/>
  <c r="H56" i="1"/>
  <c r="H50" i="1"/>
  <c r="I37" i="1"/>
  <c r="I66" i="1"/>
  <c r="I60" i="1"/>
  <c r="I55" i="1"/>
  <c r="H26" i="1"/>
  <c r="H21" i="1"/>
  <c r="I20" i="1"/>
  <c r="H17" i="1"/>
  <c r="I16" i="1"/>
  <c r="H13" i="1"/>
  <c r="I11" i="1"/>
  <c r="D6" i="1"/>
  <c r="H74" i="1"/>
  <c r="I21" i="1"/>
  <c r="I13" i="1"/>
  <c r="I61" i="1"/>
  <c r="I50" i="1"/>
  <c r="H24" i="1"/>
  <c r="H16" i="1"/>
  <c r="H70" i="1"/>
  <c r="H60" i="1"/>
  <c r="H49" i="1"/>
  <c r="H41" i="1"/>
  <c r="H33" i="1"/>
  <c r="I67" i="1"/>
  <c r="I56" i="1"/>
  <c r="I30" i="1"/>
  <c r="H20" i="1"/>
  <c r="H11" i="1"/>
  <c r="H66" i="1"/>
  <c r="H55" i="1"/>
  <c r="H45" i="1"/>
  <c r="H37" i="1"/>
  <c r="I26" i="1"/>
  <c r="I17" i="1"/>
  <c r="H69" i="1"/>
  <c r="I69" i="1"/>
  <c r="H63" i="1"/>
  <c r="I63" i="1"/>
  <c r="H59" i="1"/>
  <c r="I59" i="1"/>
  <c r="I54" i="1"/>
  <c r="H54" i="1"/>
  <c r="I48" i="1"/>
  <c r="H48" i="1"/>
  <c r="H44" i="1"/>
  <c r="H40" i="1"/>
  <c r="H36" i="1"/>
  <c r="I36" i="1"/>
  <c r="H32" i="1"/>
  <c r="I32" i="1"/>
  <c r="H27" i="1"/>
  <c r="I27" i="1"/>
  <c r="H22" i="1"/>
  <c r="I22" i="1"/>
  <c r="H18" i="1"/>
  <c r="I18" i="1"/>
  <c r="H68" i="1"/>
  <c r="I68" i="1"/>
  <c r="H62" i="1"/>
  <c r="I62" i="1"/>
  <c r="H57" i="1"/>
  <c r="H53" i="1"/>
  <c r="I53" i="1"/>
  <c r="H43" i="1"/>
  <c r="H39" i="1"/>
  <c r="I39" i="1"/>
  <c r="H35" i="1"/>
  <c r="H31" i="1"/>
  <c r="H75" i="1"/>
  <c r="I23" i="1"/>
  <c r="H23" i="1"/>
  <c r="I19" i="1"/>
  <c r="H19" i="1"/>
  <c r="I15" i="1"/>
  <c r="H15" i="1"/>
  <c r="H14" i="1"/>
  <c r="I14" i="1"/>
  <c r="G8" i="1"/>
  <c r="G6" i="1" s="1"/>
  <c r="H73" i="1" l="1"/>
  <c r="I29" i="1"/>
  <c r="H47" i="1"/>
  <c r="I47" i="1"/>
  <c r="H29" i="1"/>
  <c r="E8" i="1"/>
  <c r="E6" i="1" s="1"/>
  <c r="F8" i="1"/>
  <c r="I9" i="1"/>
  <c r="H9" i="1"/>
  <c r="I8" i="1" l="1"/>
  <c r="F6" i="1"/>
  <c r="I6" i="1" s="1"/>
  <c r="H8" i="1"/>
  <c r="H6" i="1" s="1"/>
</calcChain>
</file>

<file path=xl/sharedStrings.xml><?xml version="1.0" encoding="utf-8"?>
<sst xmlns="http://schemas.openxmlformats.org/spreadsheetml/2006/main" count="83" uniqueCount="83">
  <si>
    <t>CAPITULO</t>
  </si>
  <si>
    <t>PARTIDA ESPECIFICA</t>
  </si>
  <si>
    <t>PRESUPUESTO DEVENGADO</t>
  </si>
  <si>
    <t>COMPARATIVO</t>
  </si>
  <si>
    <t>Número</t>
  </si>
  <si>
    <t>Descripción</t>
  </si>
  <si>
    <t>Cantidad</t>
  </si>
  <si>
    <t>%</t>
  </si>
  <si>
    <t>TOTALES</t>
  </si>
  <si>
    <t>SERVICIOS PERSONALES</t>
  </si>
  <si>
    <t>Sueldo tabular personal permanente</t>
  </si>
  <si>
    <t>Primas por años de servicio efectivos prestados</t>
  </si>
  <si>
    <t>Prima vacacional</t>
  </si>
  <si>
    <t>Compensaciones</t>
  </si>
  <si>
    <t>Aportaciones patronales de servicio médico</t>
  </si>
  <si>
    <t>Aportaciones patronales de fondo de pensiones</t>
  </si>
  <si>
    <t>Canasta básica</t>
  </si>
  <si>
    <t>Bono de transporte</t>
  </si>
  <si>
    <t>Incentivo a la eficiencia</t>
  </si>
  <si>
    <t>Bono por buena disposición</t>
  </si>
  <si>
    <t>Fomento educativo</t>
  </si>
  <si>
    <t>Estímulo por productividad</t>
  </si>
  <si>
    <t>MATERIALES Y SUMINISTROS</t>
  </si>
  <si>
    <t>Materiales y útiles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</si>
  <si>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</si>
  <si>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</si>
  <si>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</si>
  <si>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</si>
  <si>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Alimentación de personal</t>
  </si>
  <si>
    <t>Agua y hielo para consumo humano</t>
  </si>
  <si>
    <t>Artículos de cafetería</t>
  </si>
  <si>
    <t>Combustibles</t>
  </si>
  <si>
    <t>SERVICIOS GENERALES</t>
  </si>
  <si>
    <t>Servicio de energía eléctrica</t>
  </si>
  <si>
    <t>Servicios de telefonía celular</t>
  </si>
  <si>
    <t>Arrendamiento de edificios y locales</t>
  </si>
  <si>
    <t>Servicios de capacitación</t>
  </si>
  <si>
    <t>Servicios de impresión</t>
  </si>
  <si>
    <t>Intereses, comisiones y servicios bancarios</t>
  </si>
  <si>
    <t>Servicio de traslado y custodia de valores</t>
  </si>
  <si>
    <t>Servicio de lavandería</t>
  </si>
  <si>
    <t>Viáticos en el país</t>
  </si>
  <si>
    <t>Hospedaje en el país</t>
  </si>
  <si>
    <t>Peajes</t>
  </si>
  <si>
    <t>Hospedaje y pasajes de invitados</t>
  </si>
  <si>
    <t>Reuniones de trabajo</t>
  </si>
  <si>
    <t>Gastos de representación</t>
  </si>
  <si>
    <t>CUADRO COMPARATIVO: PROYECTO DE PRESUPUESTO 2019 Vs. PRESUPUESTO DEVENGADO PROYECTADO AL CIERRE DEL EJERCICIO 2020</t>
  </si>
  <si>
    <t>Otras prestaciones contractuales</t>
  </si>
  <si>
    <t>Reserva para incremento en percepciones</t>
  </si>
  <si>
    <t>Vidrio y productos de vidrio</t>
  </si>
  <si>
    <t>Material eléctrico</t>
  </si>
  <si>
    <t>Otros materiales y artículos de construcción y reparación</t>
  </si>
  <si>
    <t>Gratificación de fin de año</t>
  </si>
  <si>
    <t>Previsión social múltiple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</si>
  <si>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</si>
  <si>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</si>
  <si>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</si>
  <si>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equipo de computo y tecnologías de la información</t>
  </si>
  <si>
    <t>Servicio telefónico tradicional</t>
  </si>
  <si>
    <t>Arrendamiento mobiliario y equipo de administración, educacional, recreativo y de bienes informáticos</t>
  </si>
  <si>
    <t>Servicio de apoyo administrativo y fotocopiado</t>
  </si>
  <si>
    <t>Conservación y mantenimiento menor de edificios y locales</t>
  </si>
  <si>
    <t>Instalación, reparación y mantenimiento de mobiliario y equipo de administración</t>
  </si>
  <si>
    <t>Muebles de oficina y estantería</t>
  </si>
  <si>
    <t>Equipo de computo y de tecnología de la información</t>
  </si>
  <si>
    <t>Adquisición de impresor</t>
  </si>
  <si>
    <t>BIENES MUEBLES, INMUEBLES E INTANGIBLES</t>
  </si>
  <si>
    <t>Al mes de septiembre de 2019</t>
  </si>
  <si>
    <t>Proyectado octubre-diciembre 2019</t>
  </si>
  <si>
    <t>Proyectado al Cierre 2019</t>
  </si>
  <si>
    <t>PROYECTO PRESUPUESTAL 2020</t>
  </si>
  <si>
    <t>Proyecto de Presupuesto 2020 Vs Presupuesto Devengado Proyectado al Cierre del Ejercicio 2019</t>
  </si>
  <si>
    <t>Servicio de acceso a internet, redes y procesamiento de información</t>
  </si>
  <si>
    <t>Servicios de vigilancia y monitoreo</t>
  </si>
  <si>
    <t>Pasajes aereos</t>
  </si>
  <si>
    <t>Pasajes terrestres</t>
  </si>
  <si>
    <t>Prima de antigüedad</t>
  </si>
  <si>
    <t>Sueldo tabular personal eventual</t>
  </si>
  <si>
    <t>Equipo de cómputo diverso</t>
  </si>
  <si>
    <t>Equipos y aparatos audiovisuales</t>
  </si>
  <si>
    <t>Cámaras fotográficas y de video</t>
  </si>
  <si>
    <t>Equipo de comunicación y telefonía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</si>
</sst>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1">
    <xf numFmtId="0" fontId="0" fillId="0" borderId="0"/>
    <xf numFmtId="166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Font="1" applyAlignment="1"/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/>
    <xf numFmtId="0" fontId="0" fillId="0" borderId="20" xfId="0" applyFont="1" applyFill="1" applyBorder="1" applyAlignment="1">
      <alignment horizontal="center"/>
    </xf>
    <xf numFmtId="165" fontId="0" fillId="0" borderId="21" xfId="0" applyNumberFormat="1" applyFont="1" applyBorder="1" applyAlignment="1" applyProtection="1">
      <alignment horizontal="center" vertical="top"/>
      <protection locked="0"/>
    </xf>
    <xf numFmtId="165" fontId="0" fillId="0" borderId="21" xfId="0" applyNumberFormat="1" applyFont="1" applyBorder="1" applyAlignment="1" applyProtection="1">
      <alignment horizontal="left"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/>
    <xf numFmtId="0" fontId="2" fillId="4" borderId="26" xfId="0" applyFont="1" applyFill="1" applyBorder="1" applyAlignment="1">
      <alignment vertical="top"/>
    </xf>
    <xf numFmtId="40" fontId="2" fillId="4" borderId="27" xfId="0" applyNumberFormat="1" applyFont="1" applyFill="1" applyBorder="1" applyAlignment="1" applyProtection="1">
      <alignment vertical="top"/>
      <protection locked="0"/>
    </xf>
    <xf numFmtId="40" fontId="2" fillId="4" borderId="28" xfId="0" applyNumberFormat="1" applyFont="1" applyFill="1" applyBorder="1" applyAlignment="1" applyProtection="1">
      <alignment vertical="top"/>
      <protection locked="0"/>
    </xf>
    <xf numFmtId="0" fontId="0" fillId="0" borderId="29" xfId="0" applyFont="1" applyFill="1" applyBorder="1" applyAlignment="1"/>
    <xf numFmtId="0" fontId="0" fillId="0" borderId="0" xfId="0" applyFont="1" applyFill="1" applyBorder="1" applyAlignment="1"/>
    <xf numFmtId="40" fontId="0" fillId="0" borderId="30" xfId="0" applyNumberFormat="1" applyFont="1" applyFill="1" applyBorder="1" applyAlignment="1" applyProtection="1">
      <alignment vertical="top"/>
      <protection locked="0"/>
    </xf>
    <xf numFmtId="40" fontId="0" fillId="0" borderId="31" xfId="0" applyNumberFormat="1" applyFont="1" applyFill="1" applyBorder="1" applyAlignment="1" applyProtection="1">
      <alignment vertical="top"/>
      <protection locked="0"/>
    </xf>
    <xf numFmtId="0" fontId="2" fillId="0" borderId="24" xfId="0" applyFont="1" applyFill="1" applyBorder="1" applyAlignment="1">
      <alignment horizontal="center"/>
    </xf>
    <xf numFmtId="0" fontId="2" fillId="0" borderId="32" xfId="0" applyFont="1" applyFill="1" applyBorder="1" applyAlignment="1"/>
    <xf numFmtId="40" fontId="2" fillId="0" borderId="27" xfId="0" applyNumberFormat="1" applyFont="1" applyFill="1" applyBorder="1" applyAlignment="1" applyProtection="1">
      <alignment vertical="top"/>
      <protection locked="0"/>
    </xf>
    <xf numFmtId="40" fontId="2" fillId="0" borderId="28" xfId="0" applyNumberFormat="1" applyFont="1" applyFill="1" applyBorder="1" applyAlignment="1" applyProtection="1">
      <alignment vertical="top"/>
      <protection locked="0"/>
    </xf>
    <xf numFmtId="165" fontId="0" fillId="0" borderId="33" xfId="0" applyNumberFormat="1" applyFont="1" applyBorder="1" applyAlignment="1" applyProtection="1">
      <alignment horizontal="right" vertical="top"/>
      <protection locked="0"/>
    </xf>
    <xf numFmtId="165" fontId="0" fillId="0" borderId="32" xfId="0" applyNumberFormat="1" applyFont="1" applyBorder="1" applyAlignment="1" applyProtection="1">
      <alignment horizontal="left" vertical="top" wrapText="1"/>
      <protection locked="0"/>
    </xf>
    <xf numFmtId="40" fontId="0" fillId="0" borderId="27" xfId="0" applyNumberFormat="1" applyFont="1" applyFill="1" applyBorder="1" applyAlignment="1" applyProtection="1">
      <alignment vertical="top"/>
      <protection locked="0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/>
    <xf numFmtId="0" fontId="0" fillId="0" borderId="34" xfId="0" applyFont="1" applyFill="1" applyBorder="1" applyAlignment="1"/>
    <xf numFmtId="0" fontId="0" fillId="0" borderId="0" xfId="0" applyFont="1" applyAlignment="1">
      <alignment horizontal="left" vertical="top"/>
    </xf>
    <xf numFmtId="40" fontId="0" fillId="0" borderId="27" xfId="0" applyNumberFormat="1" applyFont="1" applyFill="1" applyBorder="1" applyAlignment="1" applyProtection="1">
      <alignment vertical="top"/>
    </xf>
    <xf numFmtId="0" fontId="2" fillId="0" borderId="26" xfId="0" applyFont="1" applyFill="1" applyBorder="1" applyAlignment="1">
      <alignment vertical="top"/>
    </xf>
    <xf numFmtId="40" fontId="2" fillId="0" borderId="27" xfId="0" applyNumberFormat="1" applyFont="1" applyFill="1" applyBorder="1" applyAlignment="1" applyProtection="1">
      <alignment vertical="top"/>
    </xf>
    <xf numFmtId="0" fontId="0" fillId="0" borderId="0" xfId="0" applyFill="1" applyBorder="1"/>
    <xf numFmtId="165" fontId="0" fillId="0" borderId="36" xfId="0" applyNumberFormat="1" applyFont="1" applyBorder="1" applyAlignment="1" applyProtection="1">
      <alignment horizontal="right" vertical="top"/>
      <protection locked="0"/>
    </xf>
    <xf numFmtId="165" fontId="0" fillId="0" borderId="37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/>
    <xf numFmtId="0" fontId="0" fillId="0" borderId="0" xfId="0" applyFont="1" applyBorder="1" applyAlignment="1"/>
    <xf numFmtId="40" fontId="2" fillId="0" borderId="28" xfId="0" applyNumberFormat="1" applyFont="1" applyFill="1" applyBorder="1" applyAlignment="1" applyProtection="1">
      <alignment vertical="top"/>
    </xf>
    <xf numFmtId="165" fontId="0" fillId="0" borderId="38" xfId="0" applyNumberFormat="1" applyFont="1" applyBorder="1" applyAlignment="1" applyProtection="1">
      <alignment horizontal="right" vertical="top"/>
      <protection locked="0"/>
    </xf>
    <xf numFmtId="165" fontId="0" fillId="0" borderId="39" xfId="0" applyNumberFormat="1" applyFont="1" applyBorder="1" applyAlignment="1" applyProtection="1">
      <alignment horizontal="left" vertical="top" wrapText="1"/>
      <protection locked="0"/>
    </xf>
    <xf numFmtId="40" fontId="0" fillId="0" borderId="35" xfId="0" applyNumberFormat="1" applyFont="1" applyFill="1" applyBorder="1" applyAlignment="1" applyProtection="1">
      <alignment vertical="top"/>
    </xf>
    <xf numFmtId="40" fontId="0" fillId="0" borderId="35" xfId="0" applyNumberFormat="1" applyFont="1" applyFill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</cellXfs>
  <cellStyles count="11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4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I94"/>
  <sheetViews>
    <sheetView tabSelected="1" zoomScaleNormal="100" workbookViewId="0">
      <selection activeCell="I31" sqref="I31"/>
    </sheetView>
  </sheetViews>
  <sheetFormatPr baseColWidth="10" defaultRowHeight="15" x14ac:dyDescent="0.25"/>
  <cols>
    <col min="1" max="2" width="11.42578125" style="1" customWidth="1"/>
    <col min="3" max="3" width="37.85546875" style="31" customWidth="1"/>
    <col min="4" max="4" width="13.7109375" style="1" bestFit="1" customWidth="1"/>
    <col min="5" max="7" width="15.7109375" style="1" customWidth="1"/>
    <col min="8" max="8" width="13.42578125" style="1" bestFit="1" customWidth="1"/>
    <col min="9" max="16384" width="11.42578125" style="1"/>
  </cols>
  <sheetData>
    <row r="1" spans="1:9" ht="15.75" thickBot="1" x14ac:dyDescent="0.3">
      <c r="A1" s="38" t="s">
        <v>47</v>
      </c>
      <c r="B1" s="38"/>
      <c r="C1" s="38"/>
      <c r="D1" s="38"/>
      <c r="E1" s="38"/>
      <c r="F1" s="38"/>
      <c r="G1" s="38"/>
      <c r="H1" s="38"/>
      <c r="I1" s="38"/>
    </row>
    <row r="2" spans="1:9" ht="33" customHeight="1" thickBot="1" x14ac:dyDescent="0.3">
      <c r="A2" s="39" t="s">
        <v>0</v>
      </c>
      <c r="B2" s="42" t="s">
        <v>1</v>
      </c>
      <c r="C2" s="43"/>
      <c r="D2" s="46" t="s">
        <v>2</v>
      </c>
      <c r="E2" s="47"/>
      <c r="F2" s="48"/>
      <c r="G2" s="49" t="s">
        <v>71</v>
      </c>
      <c r="H2" s="52" t="s">
        <v>3</v>
      </c>
      <c r="I2" s="53"/>
    </row>
    <row r="3" spans="1:9" ht="51.75" customHeight="1" thickBot="1" x14ac:dyDescent="0.3">
      <c r="A3" s="40"/>
      <c r="B3" s="44"/>
      <c r="C3" s="45"/>
      <c r="D3" s="54" t="s">
        <v>68</v>
      </c>
      <c r="E3" s="54" t="s">
        <v>69</v>
      </c>
      <c r="F3" s="56" t="s">
        <v>70</v>
      </c>
      <c r="G3" s="50"/>
      <c r="H3" s="58" t="s">
        <v>72</v>
      </c>
      <c r="I3" s="59"/>
    </row>
    <row r="4" spans="1:9" s="6" customFormat="1" ht="24.75" customHeight="1" thickBot="1" x14ac:dyDescent="0.3">
      <c r="A4" s="41"/>
      <c r="B4" s="2" t="s">
        <v>4</v>
      </c>
      <c r="C4" s="3" t="s">
        <v>5</v>
      </c>
      <c r="D4" s="55"/>
      <c r="E4" s="55"/>
      <c r="F4" s="57"/>
      <c r="G4" s="51"/>
      <c r="H4" s="4" t="s">
        <v>6</v>
      </c>
      <c r="I4" s="5" t="s">
        <v>7</v>
      </c>
    </row>
    <row r="5" spans="1:9" s="6" customFormat="1" x14ac:dyDescent="0.25">
      <c r="A5" s="7"/>
      <c r="B5" s="8"/>
      <c r="C5" s="9"/>
      <c r="D5" s="10"/>
      <c r="E5" s="10"/>
      <c r="F5" s="10"/>
      <c r="G5" s="10"/>
      <c r="H5" s="10"/>
      <c r="I5" s="11"/>
    </row>
    <row r="6" spans="1:9" s="6" customFormat="1" x14ac:dyDescent="0.25">
      <c r="A6" s="12"/>
      <c r="B6" s="13" t="s">
        <v>8</v>
      </c>
      <c r="C6" s="14"/>
      <c r="D6" s="15">
        <f>SUM(D8,D29,D47,D73)</f>
        <v>22026711.530000001</v>
      </c>
      <c r="E6" s="15">
        <f>SUM(E8,E29,E47,E73)</f>
        <v>17055285.22666667</v>
      </c>
      <c r="F6" s="15">
        <f>SUM(F8,F29,F47,F73)</f>
        <v>39191970.543333337</v>
      </c>
      <c r="G6" s="15">
        <f>SUM(G8,G29,G47,G73)</f>
        <v>68328600.143999994</v>
      </c>
      <c r="H6" s="15">
        <f>SUM(H8,H29,H47,H73)</f>
        <v>29118029.600666665</v>
      </c>
      <c r="I6" s="16">
        <f t="shared" ref="I6:I9" si="0">(G6*100/F6)-100</f>
        <v>74.343364716635506</v>
      </c>
    </row>
    <row r="7" spans="1:9" s="6" customFormat="1" x14ac:dyDescent="0.25">
      <c r="A7" s="17"/>
      <c r="B7" s="18"/>
      <c r="C7" s="18"/>
      <c r="D7" s="19"/>
      <c r="E7" s="19"/>
      <c r="F7" s="19"/>
      <c r="G7" s="19"/>
      <c r="H7" s="19"/>
      <c r="I7" s="20"/>
    </row>
    <row r="8" spans="1:9" s="6" customFormat="1" x14ac:dyDescent="0.25">
      <c r="A8" s="21">
        <v>10000</v>
      </c>
      <c r="B8" s="22" t="s">
        <v>9</v>
      </c>
      <c r="C8" s="18"/>
      <c r="D8" s="34">
        <f>SUM(D9:D27)</f>
        <v>20137655.219999999</v>
      </c>
      <c r="E8" s="23">
        <f>SUM(E9:E27)</f>
        <v>14775599.790000003</v>
      </c>
      <c r="F8" s="23">
        <f>SUM(F9:F27)</f>
        <v>35023228.796666667</v>
      </c>
      <c r="G8" s="23">
        <f>SUM(G9:G27)</f>
        <v>39521703.539999999</v>
      </c>
      <c r="H8" s="23">
        <f>SUM(H9:H27)</f>
        <v>4498474.7433333313</v>
      </c>
      <c r="I8" s="24">
        <f t="shared" si="0"/>
        <v>12.844260503364765</v>
      </c>
    </row>
    <row r="9" spans="1:9" s="6" customFormat="1" x14ac:dyDescent="0.25">
      <c r="A9" s="17"/>
      <c r="B9" s="25">
        <v>11301</v>
      </c>
      <c r="C9" s="26" t="s">
        <v>10</v>
      </c>
      <c r="D9" s="32">
        <v>4048230.28</v>
      </c>
      <c r="E9" s="27">
        <v>1349410.0933333333</v>
      </c>
      <c r="F9" s="27">
        <f>SUM(D9:E9)</f>
        <v>5397640.3733333331</v>
      </c>
      <c r="G9" s="32">
        <v>6297929</v>
      </c>
      <c r="H9" s="27">
        <f>G9-F9</f>
        <v>900288.62666666694</v>
      </c>
      <c r="I9" s="28">
        <f t="shared" si="0"/>
        <v>16.679299923619965</v>
      </c>
    </row>
    <row r="10" spans="1:9" s="6" customFormat="1" x14ac:dyDescent="0.25">
      <c r="A10" s="17"/>
      <c r="B10" s="36">
        <v>12201</v>
      </c>
      <c r="C10" s="37" t="s">
        <v>78</v>
      </c>
      <c r="D10" s="32"/>
      <c r="E10" s="27"/>
      <c r="F10" s="27"/>
      <c r="G10" s="32"/>
      <c r="H10" s="27"/>
      <c r="I10" s="28"/>
    </row>
    <row r="11" spans="1:9" s="6" customFormat="1" ht="30" x14ac:dyDescent="0.25">
      <c r="A11" s="17"/>
      <c r="B11" s="25">
        <v>13101</v>
      </c>
      <c r="C11" s="26" t="s">
        <v>11</v>
      </c>
      <c r="D11" s="32">
        <v>49543.12</v>
      </c>
      <c r="E11" s="27">
        <v>9119.68</v>
      </c>
      <c r="F11" s="27">
        <f t="shared" ref="F11:F76" si="1">SUM(D11:E11)</f>
        <v>58662.8</v>
      </c>
      <c r="G11" s="32">
        <v>83416.009999999995</v>
      </c>
      <c r="H11" s="27">
        <f t="shared" ref="H11:H75" si="2">G11-F11</f>
        <v>24753.209999999992</v>
      </c>
      <c r="I11" s="28">
        <f t="shared" ref="I11:I69" si="3">(G11*100/F11)-100</f>
        <v>42.195752674608087</v>
      </c>
    </row>
    <row r="12" spans="1:9" s="6" customFormat="1" x14ac:dyDescent="0.25">
      <c r="A12" s="17"/>
      <c r="B12" s="25">
        <v>13102</v>
      </c>
      <c r="C12" s="26" t="s">
        <v>77</v>
      </c>
      <c r="D12" s="32"/>
      <c r="E12" s="27"/>
      <c r="F12" s="27">
        <f t="shared" ref="F12" si="4">SUM(D12:E12)</f>
        <v>0</v>
      </c>
      <c r="G12" s="32">
        <v>500000</v>
      </c>
      <c r="H12" s="27">
        <f t="shared" ref="H12" si="5">G12-F12</f>
        <v>500000</v>
      </c>
      <c r="I12" s="28">
        <v>100</v>
      </c>
    </row>
    <row r="13" spans="1:9" s="6" customFormat="1" x14ac:dyDescent="0.25">
      <c r="A13" s="17"/>
      <c r="B13" s="25">
        <v>13202</v>
      </c>
      <c r="C13" s="26" t="s">
        <v>12</v>
      </c>
      <c r="D13" s="32">
        <v>331234.02</v>
      </c>
      <c r="E13" s="27">
        <v>398642.08</v>
      </c>
      <c r="F13" s="27">
        <f t="shared" si="1"/>
        <v>729876.10000000009</v>
      </c>
      <c r="G13" s="32">
        <v>838527.55</v>
      </c>
      <c r="H13" s="27">
        <f t="shared" si="2"/>
        <v>108651.44999999995</v>
      </c>
      <c r="I13" s="28">
        <f t="shared" si="3"/>
        <v>14.886286864304765</v>
      </c>
    </row>
    <row r="14" spans="1:9" s="6" customFormat="1" x14ac:dyDescent="0.25">
      <c r="A14" s="17"/>
      <c r="B14" s="25">
        <v>13203</v>
      </c>
      <c r="C14" s="26" t="s">
        <v>53</v>
      </c>
      <c r="D14" s="32">
        <v>434905.62</v>
      </c>
      <c r="E14" s="27">
        <v>1754836.98</v>
      </c>
      <c r="F14" s="27">
        <f t="shared" si="1"/>
        <v>2189742.6</v>
      </c>
      <c r="G14" s="32">
        <v>2444352.2000000002</v>
      </c>
      <c r="H14" s="27">
        <f t="shared" si="2"/>
        <v>254609.60000000009</v>
      </c>
      <c r="I14" s="28">
        <f t="shared" si="3"/>
        <v>11.627375747268204</v>
      </c>
    </row>
    <row r="15" spans="1:9" s="6" customFormat="1" x14ac:dyDescent="0.25">
      <c r="A15" s="17"/>
      <c r="B15" s="25">
        <v>13401</v>
      </c>
      <c r="C15" s="26" t="s">
        <v>13</v>
      </c>
      <c r="D15" s="32">
        <v>3421221.9</v>
      </c>
      <c r="E15" s="27">
        <v>1540407.3</v>
      </c>
      <c r="F15" s="27">
        <f t="shared" si="1"/>
        <v>4961629.2</v>
      </c>
      <c r="G15" s="32">
        <v>5147403.38</v>
      </c>
      <c r="H15" s="27">
        <f t="shared" si="2"/>
        <v>185774.1799999997</v>
      </c>
      <c r="I15" s="28">
        <f t="shared" si="3"/>
        <v>3.744217322810016</v>
      </c>
    </row>
    <row r="16" spans="1:9" s="6" customFormat="1" ht="30" x14ac:dyDescent="0.25">
      <c r="A16" s="17"/>
      <c r="B16" s="25">
        <v>14101</v>
      </c>
      <c r="C16" s="26" t="s">
        <v>14</v>
      </c>
      <c r="D16" s="32">
        <v>609664.49</v>
      </c>
      <c r="E16" s="27">
        <v>196105.82</v>
      </c>
      <c r="F16" s="27">
        <f t="shared" si="1"/>
        <v>805770.31</v>
      </c>
      <c r="G16" s="32">
        <v>969650.24</v>
      </c>
      <c r="H16" s="27">
        <f t="shared" si="2"/>
        <v>163879.92999999993</v>
      </c>
      <c r="I16" s="28">
        <f t="shared" si="3"/>
        <v>20.338293427564977</v>
      </c>
    </row>
    <row r="17" spans="1:9" s="6" customFormat="1" ht="30" x14ac:dyDescent="0.25">
      <c r="A17" s="17"/>
      <c r="B17" s="25">
        <v>14102</v>
      </c>
      <c r="C17" s="26" t="s">
        <v>15</v>
      </c>
      <c r="D17" s="32">
        <v>645786.16</v>
      </c>
      <c r="E17" s="27">
        <v>157834.32</v>
      </c>
      <c r="F17" s="27">
        <f t="shared" si="1"/>
        <v>803620.48</v>
      </c>
      <c r="G17" s="32">
        <v>1061936.24</v>
      </c>
      <c r="H17" s="27">
        <f t="shared" si="2"/>
        <v>258315.76</v>
      </c>
      <c r="I17" s="28">
        <f t="shared" si="3"/>
        <v>32.14399911759341</v>
      </c>
    </row>
    <row r="18" spans="1:9" s="6" customFormat="1" x14ac:dyDescent="0.25">
      <c r="A18" s="17"/>
      <c r="B18" s="25">
        <v>15401</v>
      </c>
      <c r="C18" s="26" t="s">
        <v>16</v>
      </c>
      <c r="D18" s="32">
        <v>501560.52</v>
      </c>
      <c r="E18" s="27">
        <v>136023.19</v>
      </c>
      <c r="F18" s="27">
        <f t="shared" si="1"/>
        <v>637583.71</v>
      </c>
      <c r="G18" s="32">
        <v>805242.99</v>
      </c>
      <c r="H18" s="27">
        <f t="shared" si="2"/>
        <v>167659.28000000003</v>
      </c>
      <c r="I18" s="28">
        <f t="shared" si="3"/>
        <v>26.296041973845291</v>
      </c>
    </row>
    <row r="19" spans="1:9" s="6" customFormat="1" x14ac:dyDescent="0.25">
      <c r="A19" s="17"/>
      <c r="B19" s="25">
        <v>15402</v>
      </c>
      <c r="C19" s="26" t="s">
        <v>17</v>
      </c>
      <c r="D19" s="32">
        <v>273511.15999999997</v>
      </c>
      <c r="E19" s="27">
        <v>76690.61</v>
      </c>
      <c r="F19" s="27">
        <f t="shared" si="1"/>
        <v>350201.76999999996</v>
      </c>
      <c r="G19" s="32">
        <v>441537.46</v>
      </c>
      <c r="H19" s="27">
        <f t="shared" si="2"/>
        <v>91335.690000000061</v>
      </c>
      <c r="I19" s="28">
        <f t="shared" si="3"/>
        <v>26.080876176039908</v>
      </c>
    </row>
    <row r="20" spans="1:9" s="6" customFormat="1" x14ac:dyDescent="0.25">
      <c r="A20" s="17"/>
      <c r="B20" s="25">
        <v>15403</v>
      </c>
      <c r="C20" s="26" t="s">
        <v>54</v>
      </c>
      <c r="D20" s="32">
        <v>1050545.92</v>
      </c>
      <c r="E20" s="27">
        <v>254380.19</v>
      </c>
      <c r="F20" s="27">
        <f t="shared" si="1"/>
        <v>1304926.1099999999</v>
      </c>
      <c r="G20" s="32">
        <v>1760345.73</v>
      </c>
      <c r="H20" s="27">
        <f t="shared" si="2"/>
        <v>455419.62000000011</v>
      </c>
      <c r="I20" s="28">
        <f t="shared" si="3"/>
        <v>34.90003123625138</v>
      </c>
    </row>
    <row r="21" spans="1:9" s="6" customFormat="1" x14ac:dyDescent="0.25">
      <c r="A21" s="17"/>
      <c r="B21" s="25">
        <v>15404</v>
      </c>
      <c r="C21" s="26" t="s">
        <v>18</v>
      </c>
      <c r="D21" s="32">
        <v>158296.45000000001</v>
      </c>
      <c r="E21" s="27">
        <v>52765.483333333337</v>
      </c>
      <c r="F21" s="27">
        <f t="shared" si="1"/>
        <v>211061.93333333335</v>
      </c>
      <c r="G21" s="32">
        <v>410556.5</v>
      </c>
      <c r="H21" s="27">
        <f t="shared" si="2"/>
        <v>199494.56666666665</v>
      </c>
      <c r="I21" s="28">
        <f t="shared" si="3"/>
        <v>94.519444371620438</v>
      </c>
    </row>
    <row r="22" spans="1:9" s="6" customFormat="1" x14ac:dyDescent="0.25">
      <c r="A22" s="17"/>
      <c r="B22" s="25">
        <v>15405</v>
      </c>
      <c r="C22" s="26" t="s">
        <v>19</v>
      </c>
      <c r="D22" s="32">
        <v>0</v>
      </c>
      <c r="E22" s="27">
        <v>0</v>
      </c>
      <c r="F22" s="27">
        <v>129528.75</v>
      </c>
      <c r="G22" s="32">
        <v>164069.56</v>
      </c>
      <c r="H22" s="27">
        <f t="shared" si="2"/>
        <v>34540.81</v>
      </c>
      <c r="I22" s="28">
        <f t="shared" si="3"/>
        <v>26.666519981085287</v>
      </c>
    </row>
    <row r="23" spans="1:9" s="6" customFormat="1" x14ac:dyDescent="0.25">
      <c r="A23" s="17"/>
      <c r="B23" s="25">
        <v>15406</v>
      </c>
      <c r="C23" s="26" t="s">
        <v>20</v>
      </c>
      <c r="D23" s="32">
        <v>201971.44</v>
      </c>
      <c r="E23" s="27">
        <v>67323.813333333339</v>
      </c>
      <c r="F23" s="27">
        <v>249740.29</v>
      </c>
      <c r="G23" s="32">
        <v>333934.64</v>
      </c>
      <c r="H23" s="27">
        <f t="shared" si="2"/>
        <v>84194.35</v>
      </c>
      <c r="I23" s="28">
        <f t="shared" si="3"/>
        <v>33.712762165848375</v>
      </c>
    </row>
    <row r="24" spans="1:9" s="6" customFormat="1" x14ac:dyDescent="0.25">
      <c r="A24" s="17"/>
      <c r="B24" s="25">
        <v>15412</v>
      </c>
      <c r="C24" s="26" t="s">
        <v>48</v>
      </c>
      <c r="D24" s="32">
        <v>9009</v>
      </c>
      <c r="E24" s="27">
        <v>3003</v>
      </c>
      <c r="F24" s="27">
        <f t="shared" si="1"/>
        <v>12012</v>
      </c>
      <c r="G24" s="32"/>
      <c r="H24" s="27">
        <f t="shared" si="2"/>
        <v>-12012</v>
      </c>
      <c r="I24" s="28">
        <f t="shared" si="3"/>
        <v>-100</v>
      </c>
    </row>
    <row r="25" spans="1:9" s="6" customFormat="1" x14ac:dyDescent="0.25">
      <c r="A25" s="17"/>
      <c r="B25" s="25"/>
      <c r="C25" s="26"/>
      <c r="D25" s="32"/>
      <c r="E25" s="27"/>
      <c r="F25" s="27"/>
      <c r="G25" s="32"/>
      <c r="H25" s="27"/>
      <c r="I25" s="28"/>
    </row>
    <row r="26" spans="1:9" s="6" customFormat="1" ht="30" x14ac:dyDescent="0.25">
      <c r="A26" s="17"/>
      <c r="B26" s="25">
        <v>16101</v>
      </c>
      <c r="C26" s="26" t="s">
        <v>49</v>
      </c>
      <c r="D26" s="32"/>
      <c r="E26" s="27">
        <v>376882.09</v>
      </c>
      <c r="F26" s="27">
        <f t="shared" si="1"/>
        <v>376882.09</v>
      </c>
      <c r="G26" s="32">
        <v>685357.64</v>
      </c>
      <c r="H26" s="27">
        <f t="shared" si="2"/>
        <v>308475.55</v>
      </c>
      <c r="I26" s="28">
        <f t="shared" si="3"/>
        <v>81.849352406212773</v>
      </c>
    </row>
    <row r="27" spans="1:9" s="6" customFormat="1" x14ac:dyDescent="0.25">
      <c r="A27" s="17"/>
      <c r="B27" s="25">
        <v>17101</v>
      </c>
      <c r="C27" s="26" t="s">
        <v>21</v>
      </c>
      <c r="D27" s="32">
        <v>8402175.1400000006</v>
      </c>
      <c r="E27" s="32">
        <v>8402175.1400000006</v>
      </c>
      <c r="F27" s="27">
        <f t="shared" si="1"/>
        <v>16804350.280000001</v>
      </c>
      <c r="G27" s="32">
        <v>17577444.399999999</v>
      </c>
      <c r="H27" s="27">
        <f t="shared" si="2"/>
        <v>773094.11999999732</v>
      </c>
      <c r="I27" s="28">
        <f t="shared" si="3"/>
        <v>4.6005594213309706</v>
      </c>
    </row>
    <row r="28" spans="1:9" s="6" customFormat="1" x14ac:dyDescent="0.25">
      <c r="A28" s="17"/>
      <c r="B28" s="25"/>
      <c r="C28" s="26"/>
      <c r="D28" s="32"/>
      <c r="E28" s="27"/>
      <c r="F28" s="27"/>
      <c r="G28" s="32"/>
      <c r="H28" s="27"/>
      <c r="I28" s="28"/>
    </row>
    <row r="29" spans="1:9" s="29" customFormat="1" x14ac:dyDescent="0.25">
      <c r="A29" s="21">
        <v>20000</v>
      </c>
      <c r="B29" s="22" t="s">
        <v>22</v>
      </c>
      <c r="C29" s="33"/>
      <c r="D29" s="34">
        <f t="shared" ref="D29:H29" si="6">SUM(D30:D45)</f>
        <v>36027.14</v>
      </c>
      <c r="E29" s="34">
        <v>12009.046666666669</v>
      </c>
      <c r="F29" s="34">
        <f t="shared" si="6"/>
        <v>48036.186666666676</v>
      </c>
      <c r="G29" s="34">
        <f t="shared" si="6"/>
        <v>1247450.2140000002</v>
      </c>
      <c r="H29" s="34">
        <f t="shared" si="6"/>
        <v>1199414.0273333334</v>
      </c>
      <c r="I29" s="28">
        <f t="shared" si="3"/>
        <v>2496.8968408261103</v>
      </c>
    </row>
    <row r="30" spans="1:9" s="6" customFormat="1" x14ac:dyDescent="0.25">
      <c r="A30" s="17"/>
      <c r="B30" s="25">
        <v>21101</v>
      </c>
      <c r="C30" s="26" t="s">
        <v>23</v>
      </c>
      <c r="D30" s="32">
        <v>13738.99</v>
      </c>
      <c r="E30" s="27">
        <v>4579.6633333333339</v>
      </c>
      <c r="F30" s="27">
        <f t="shared" si="1"/>
        <v>18318.653333333335</v>
      </c>
      <c r="G30" s="32">
        <v>43850.879999999997</v>
      </c>
      <c r="H30" s="27">
        <f t="shared" si="2"/>
        <v>25532.226666666662</v>
      </c>
      <c r="I30" s="28">
        <f t="shared" si="3"/>
        <v>139.37829491105239</v>
      </c>
    </row>
    <row r="31" spans="1:9" s="6" customFormat="1" ht="30" x14ac:dyDescent="0.25">
      <c r="A31" s="17"/>
      <c r="B31" s="25">
        <v>21201</v>
      </c>
      <c r="C31" s="26" t="s">
        <v>24</v>
      </c>
      <c r="D31" s="32"/>
      <c r="E31" s="27">
        <v>0</v>
      </c>
      <c r="F31" s="27">
        <f t="shared" si="1"/>
        <v>0</v>
      </c>
      <c r="G31" s="32">
        <v>1896.36</v>
      </c>
      <c r="H31" s="27">
        <f t="shared" si="2"/>
        <v>1896.36</v>
      </c>
      <c r="I31" s="28">
        <v>100</v>
      </c>
    </row>
    <row r="32" spans="1:9" s="6" customFormat="1" ht="45" x14ac:dyDescent="0.25">
      <c r="A32" s="17"/>
      <c r="B32" s="25">
        <v>21401</v>
      </c>
      <c r="C32" s="26" t="s">
        <v>25</v>
      </c>
      <c r="D32" s="32">
        <v>13203.93</v>
      </c>
      <c r="E32" s="27">
        <v>4401.3100000000004</v>
      </c>
      <c r="F32" s="27">
        <f t="shared" si="1"/>
        <v>17605.240000000002</v>
      </c>
      <c r="G32" s="32">
        <v>14129.333999999999</v>
      </c>
      <c r="H32" s="27">
        <f t="shared" si="2"/>
        <v>-3475.9060000000027</v>
      </c>
      <c r="I32" s="28">
        <f t="shared" si="3"/>
        <v>-19.743587704569791</v>
      </c>
    </row>
    <row r="33" spans="1:9" s="6" customFormat="1" x14ac:dyDescent="0.25">
      <c r="A33" s="17"/>
      <c r="B33" s="25">
        <v>21501</v>
      </c>
      <c r="C33" s="26" t="s">
        <v>26</v>
      </c>
      <c r="D33" s="32"/>
      <c r="E33" s="27">
        <v>0</v>
      </c>
      <c r="F33" s="27">
        <f t="shared" si="1"/>
        <v>0</v>
      </c>
      <c r="G33" s="32">
        <v>12000</v>
      </c>
      <c r="H33" s="27">
        <f t="shared" si="2"/>
        <v>12000</v>
      </c>
      <c r="I33" s="28">
        <v>100</v>
      </c>
    </row>
    <row r="34" spans="1:9" s="6" customFormat="1" x14ac:dyDescent="0.25">
      <c r="A34" s="17"/>
      <c r="B34" s="25">
        <v>21601</v>
      </c>
      <c r="C34" s="26" t="s">
        <v>27</v>
      </c>
      <c r="D34" s="32"/>
      <c r="E34" s="27">
        <v>0</v>
      </c>
      <c r="F34" s="27">
        <f t="shared" si="1"/>
        <v>0</v>
      </c>
      <c r="G34" s="32">
        <v>13556.4</v>
      </c>
      <c r="H34" s="27">
        <f t="shared" si="2"/>
        <v>13556.4</v>
      </c>
      <c r="I34" s="28">
        <v>100</v>
      </c>
    </row>
    <row r="35" spans="1:9" s="6" customFormat="1" x14ac:dyDescent="0.25">
      <c r="A35" s="17"/>
      <c r="B35" s="25">
        <v>22104</v>
      </c>
      <c r="C35" s="26" t="s">
        <v>28</v>
      </c>
      <c r="D35" s="32"/>
      <c r="E35" s="27">
        <v>0</v>
      </c>
      <c r="F35" s="27">
        <f t="shared" si="1"/>
        <v>0</v>
      </c>
      <c r="G35" s="32">
        <v>16724.759999999998</v>
      </c>
      <c r="H35" s="27">
        <f t="shared" si="2"/>
        <v>16724.759999999998</v>
      </c>
      <c r="I35" s="28">
        <v>100</v>
      </c>
    </row>
    <row r="36" spans="1:9" s="6" customFormat="1" x14ac:dyDescent="0.25">
      <c r="A36" s="17"/>
      <c r="B36" s="25">
        <v>22105</v>
      </c>
      <c r="C36" s="26" t="s">
        <v>29</v>
      </c>
      <c r="D36" s="32">
        <v>2295.09</v>
      </c>
      <c r="E36" s="27">
        <v>765.03000000000009</v>
      </c>
      <c r="F36" s="27">
        <f t="shared" si="1"/>
        <v>3060.1200000000003</v>
      </c>
      <c r="G36" s="32">
        <v>31720</v>
      </c>
      <c r="H36" s="27">
        <f t="shared" si="2"/>
        <v>28659.88</v>
      </c>
      <c r="I36" s="28">
        <f t="shared" si="3"/>
        <v>936.5606577519834</v>
      </c>
    </row>
    <row r="37" spans="1:9" s="6" customFormat="1" x14ac:dyDescent="0.25">
      <c r="A37" s="17"/>
      <c r="B37" s="25">
        <v>22106</v>
      </c>
      <c r="C37" s="26" t="s">
        <v>30</v>
      </c>
      <c r="D37" s="32">
        <v>5439.13</v>
      </c>
      <c r="E37" s="27">
        <v>1813.0433333333333</v>
      </c>
      <c r="F37" s="27">
        <f t="shared" si="1"/>
        <v>7252.1733333333332</v>
      </c>
      <c r="G37" s="32">
        <v>34110</v>
      </c>
      <c r="H37" s="27">
        <f t="shared" si="2"/>
        <v>26857.826666666668</v>
      </c>
      <c r="I37" s="28">
        <f t="shared" si="3"/>
        <v>370.3417642159684</v>
      </c>
    </row>
    <row r="38" spans="1:9" s="6" customFormat="1" x14ac:dyDescent="0.25">
      <c r="A38" s="17"/>
      <c r="B38" s="25">
        <v>24501</v>
      </c>
      <c r="C38" s="26" t="s">
        <v>50</v>
      </c>
      <c r="D38" s="32"/>
      <c r="E38" s="27">
        <v>0</v>
      </c>
      <c r="F38" s="27">
        <f t="shared" si="1"/>
        <v>0</v>
      </c>
      <c r="G38" s="32">
        <v>2472</v>
      </c>
      <c r="H38" s="27">
        <f t="shared" si="2"/>
        <v>2472</v>
      </c>
      <c r="I38" s="28">
        <v>100</v>
      </c>
    </row>
    <row r="39" spans="1:9" s="6" customFormat="1" x14ac:dyDescent="0.25">
      <c r="A39" s="17"/>
      <c r="B39" s="25">
        <v>24601</v>
      </c>
      <c r="C39" s="26" t="s">
        <v>51</v>
      </c>
      <c r="D39" s="32">
        <v>1350</v>
      </c>
      <c r="E39" s="27">
        <v>450</v>
      </c>
      <c r="F39" s="27">
        <f t="shared" si="1"/>
        <v>1800</v>
      </c>
      <c r="G39" s="32">
        <v>106341.96</v>
      </c>
      <c r="H39" s="27">
        <f t="shared" si="2"/>
        <v>104541.96</v>
      </c>
      <c r="I39" s="28">
        <f t="shared" si="3"/>
        <v>5807.8866666666663</v>
      </c>
    </row>
    <row r="40" spans="1:9" s="6" customFormat="1" ht="30" x14ac:dyDescent="0.25">
      <c r="A40" s="17"/>
      <c r="B40" s="25">
        <v>24901</v>
      </c>
      <c r="C40" s="26" t="s">
        <v>52</v>
      </c>
      <c r="D40" s="32"/>
      <c r="E40" s="27">
        <v>0</v>
      </c>
      <c r="F40" s="27">
        <f t="shared" si="1"/>
        <v>0</v>
      </c>
      <c r="G40" s="32">
        <v>3708</v>
      </c>
      <c r="H40" s="27">
        <f t="shared" si="2"/>
        <v>3708</v>
      </c>
      <c r="I40" s="28">
        <v>100</v>
      </c>
    </row>
    <row r="41" spans="1:9" s="6" customFormat="1" x14ac:dyDescent="0.25">
      <c r="A41" s="17"/>
      <c r="B41" s="25">
        <v>26101</v>
      </c>
      <c r="C41" s="26" t="s">
        <v>31</v>
      </c>
      <c r="D41" s="32"/>
      <c r="E41" s="27">
        <v>0</v>
      </c>
      <c r="F41" s="27">
        <f t="shared" si="1"/>
        <v>0</v>
      </c>
      <c r="G41" s="32">
        <v>76100.52</v>
      </c>
      <c r="H41" s="27">
        <f t="shared" si="2"/>
        <v>76100.52</v>
      </c>
      <c r="I41" s="28">
        <v>100</v>
      </c>
    </row>
    <row r="42" spans="1:9" s="6" customFormat="1" x14ac:dyDescent="0.25">
      <c r="A42" s="17"/>
      <c r="B42" s="25">
        <v>29101</v>
      </c>
      <c r="C42" s="26" t="s">
        <v>55</v>
      </c>
      <c r="D42" s="32"/>
      <c r="E42" s="27">
        <v>0</v>
      </c>
      <c r="F42" s="27">
        <f t="shared" si="1"/>
        <v>0</v>
      </c>
      <c r="G42" s="32">
        <v>5280</v>
      </c>
      <c r="H42" s="27">
        <f t="shared" si="2"/>
        <v>5280</v>
      </c>
      <c r="I42" s="28">
        <v>100</v>
      </c>
    </row>
    <row r="43" spans="1:9" s="6" customFormat="1" ht="30" x14ac:dyDescent="0.25">
      <c r="A43" s="17"/>
      <c r="B43" s="25">
        <v>29201</v>
      </c>
      <c r="C43" s="26" t="s">
        <v>56</v>
      </c>
      <c r="D43" s="32"/>
      <c r="E43" s="27">
        <v>0</v>
      </c>
      <c r="F43" s="27">
        <f t="shared" si="1"/>
        <v>0</v>
      </c>
      <c r="G43" s="32">
        <v>2640</v>
      </c>
      <c r="H43" s="27">
        <f t="shared" si="2"/>
        <v>2640</v>
      </c>
      <c r="I43" s="28">
        <v>100</v>
      </c>
    </row>
    <row r="44" spans="1:9" s="6" customFormat="1" ht="30" x14ac:dyDescent="0.25">
      <c r="A44" s="17"/>
      <c r="B44" s="25">
        <v>29301</v>
      </c>
      <c r="C44" s="26" t="s">
        <v>57</v>
      </c>
      <c r="D44" s="32"/>
      <c r="E44" s="27">
        <v>0</v>
      </c>
      <c r="F44" s="27">
        <f t="shared" si="1"/>
        <v>0</v>
      </c>
      <c r="G44" s="32">
        <v>7920</v>
      </c>
      <c r="H44" s="27">
        <f t="shared" si="2"/>
        <v>7920</v>
      </c>
      <c r="I44" s="28">
        <v>100</v>
      </c>
    </row>
    <row r="45" spans="1:9" s="6" customFormat="1" ht="45" x14ac:dyDescent="0.25">
      <c r="A45" s="17"/>
      <c r="B45" s="25">
        <v>29401</v>
      </c>
      <c r="C45" s="26" t="s">
        <v>58</v>
      </c>
      <c r="D45" s="32">
        <v>0</v>
      </c>
      <c r="E45" s="27">
        <v>0</v>
      </c>
      <c r="F45" s="27">
        <f t="shared" si="1"/>
        <v>0</v>
      </c>
      <c r="G45" s="32">
        <v>875000</v>
      </c>
      <c r="H45" s="27">
        <f t="shared" si="2"/>
        <v>875000</v>
      </c>
      <c r="I45" s="28">
        <v>100</v>
      </c>
    </row>
    <row r="46" spans="1:9" s="6" customFormat="1" x14ac:dyDescent="0.25">
      <c r="A46" s="17"/>
      <c r="B46" s="25"/>
      <c r="C46" s="26"/>
      <c r="D46" s="32"/>
      <c r="E46" s="27"/>
      <c r="F46" s="27"/>
      <c r="G46" s="32"/>
      <c r="H46" s="27"/>
      <c r="I46" s="28"/>
    </row>
    <row r="47" spans="1:9" s="29" customFormat="1" x14ac:dyDescent="0.25">
      <c r="A47" s="21">
        <v>30000</v>
      </c>
      <c r="B47" s="22" t="s">
        <v>32</v>
      </c>
      <c r="C47" s="33"/>
      <c r="D47" s="34">
        <f>SUM(D48:D71)</f>
        <v>1853029.17</v>
      </c>
      <c r="E47" s="34">
        <f t="shared" ref="E47:H47" si="7">SUM(E48:E71)</f>
        <v>2267676.3899999992</v>
      </c>
      <c r="F47" s="34">
        <f t="shared" si="7"/>
        <v>4120705.5599999991</v>
      </c>
      <c r="G47" s="34">
        <f t="shared" si="7"/>
        <v>9323112.3499999996</v>
      </c>
      <c r="H47" s="34">
        <f t="shared" si="7"/>
        <v>5183806.79</v>
      </c>
      <c r="I47" s="28">
        <f t="shared" si="3"/>
        <v>126.25038878050782</v>
      </c>
    </row>
    <row r="48" spans="1:9" s="6" customFormat="1" x14ac:dyDescent="0.25">
      <c r="A48" s="17"/>
      <c r="B48" s="25">
        <v>31101</v>
      </c>
      <c r="C48" s="26" t="s">
        <v>33</v>
      </c>
      <c r="D48" s="32">
        <v>95143</v>
      </c>
      <c r="E48" s="27">
        <f>31714.3333333333</f>
        <v>31714.333333333299</v>
      </c>
      <c r="F48" s="27">
        <f t="shared" si="1"/>
        <v>126857.3333333333</v>
      </c>
      <c r="G48" s="32">
        <v>160000</v>
      </c>
      <c r="H48" s="27">
        <f t="shared" si="2"/>
        <v>33142.666666666701</v>
      </c>
      <c r="I48" s="28">
        <f t="shared" si="3"/>
        <v>26.125936747842758</v>
      </c>
    </row>
    <row r="49" spans="1:9" s="6" customFormat="1" x14ac:dyDescent="0.25">
      <c r="A49" s="17"/>
      <c r="B49" s="25">
        <v>31401</v>
      </c>
      <c r="C49" s="26" t="s">
        <v>59</v>
      </c>
      <c r="D49" s="32"/>
      <c r="E49" s="27">
        <v>0</v>
      </c>
      <c r="F49" s="27">
        <f t="shared" si="1"/>
        <v>0</v>
      </c>
      <c r="G49" s="32">
        <v>3000</v>
      </c>
      <c r="H49" s="27">
        <f t="shared" si="2"/>
        <v>3000</v>
      </c>
      <c r="I49" s="28">
        <v>100</v>
      </c>
    </row>
    <row r="50" spans="1:9" s="6" customFormat="1" x14ac:dyDescent="0.25">
      <c r="A50" s="17"/>
      <c r="B50" s="25">
        <v>31501</v>
      </c>
      <c r="C50" s="26" t="s">
        <v>34</v>
      </c>
      <c r="D50" s="32">
        <v>10288.709999999999</v>
      </c>
      <c r="E50" s="27">
        <v>3429.5699999999997</v>
      </c>
      <c r="F50" s="27">
        <f t="shared" si="1"/>
        <v>13718.279999999999</v>
      </c>
      <c r="G50" s="32">
        <v>23964</v>
      </c>
      <c r="H50" s="27">
        <f t="shared" si="2"/>
        <v>10245.720000000001</v>
      </c>
      <c r="I50" s="28">
        <f t="shared" si="3"/>
        <v>74.686622521190714</v>
      </c>
    </row>
    <row r="51" spans="1:9" s="6" customFormat="1" ht="30" x14ac:dyDescent="0.25">
      <c r="A51" s="17"/>
      <c r="B51" s="25">
        <v>31701</v>
      </c>
      <c r="C51" s="26" t="s">
        <v>73</v>
      </c>
      <c r="D51" s="32"/>
      <c r="E51" s="27">
        <v>0</v>
      </c>
      <c r="F51" s="27"/>
      <c r="G51" s="32">
        <v>0</v>
      </c>
      <c r="H51" s="27"/>
      <c r="I51" s="28"/>
    </row>
    <row r="52" spans="1:9" s="6" customFormat="1" x14ac:dyDescent="0.25">
      <c r="A52" s="17"/>
      <c r="B52" s="25"/>
      <c r="C52" s="26"/>
      <c r="D52" s="32"/>
      <c r="E52" s="27"/>
      <c r="F52" s="27"/>
      <c r="G52" s="32">
        <v>0</v>
      </c>
      <c r="H52" s="27"/>
      <c r="I52" s="28"/>
    </row>
    <row r="53" spans="1:9" s="6" customFormat="1" x14ac:dyDescent="0.25">
      <c r="A53" s="17"/>
      <c r="B53" s="25">
        <v>32201</v>
      </c>
      <c r="C53" s="26" t="s">
        <v>35</v>
      </c>
      <c r="D53" s="32">
        <v>292843.2</v>
      </c>
      <c r="E53" s="27">
        <f>97614.4+100000</f>
        <v>197614.4</v>
      </c>
      <c r="F53" s="27">
        <f t="shared" si="1"/>
        <v>490457.59999999998</v>
      </c>
      <c r="G53" s="32">
        <v>664865.15</v>
      </c>
      <c r="H53" s="27">
        <f t="shared" si="2"/>
        <v>174407.55000000005</v>
      </c>
      <c r="I53" s="28">
        <f t="shared" si="3"/>
        <v>35.560168707753746</v>
      </c>
    </row>
    <row r="54" spans="1:9" s="6" customFormat="1" ht="45" x14ac:dyDescent="0.25">
      <c r="A54" s="17"/>
      <c r="B54" s="25">
        <v>32301</v>
      </c>
      <c r="C54" s="26" t="s">
        <v>60</v>
      </c>
      <c r="D54" s="32">
        <v>607481.82999999996</v>
      </c>
      <c r="E54" s="27">
        <f>202493.943333333+900000</f>
        <v>1102493.9433333329</v>
      </c>
      <c r="F54" s="27">
        <f t="shared" si="1"/>
        <v>1709975.773333333</v>
      </c>
      <c r="G54" s="32">
        <v>3250000</v>
      </c>
      <c r="H54" s="27">
        <f t="shared" si="2"/>
        <v>1540024.226666667</v>
      </c>
      <c r="I54" s="28">
        <f t="shared" si="3"/>
        <v>90.061172250682148</v>
      </c>
    </row>
    <row r="55" spans="1:9" s="6" customFormat="1" x14ac:dyDescent="0.25">
      <c r="A55" s="17"/>
      <c r="B55" s="25">
        <v>33401</v>
      </c>
      <c r="C55" s="26" t="s">
        <v>36</v>
      </c>
      <c r="D55" s="32">
        <v>38910.199999999997</v>
      </c>
      <c r="E55" s="27">
        <f>12970.0666666667+500000</f>
        <v>512970.06666666671</v>
      </c>
      <c r="F55" s="27">
        <f t="shared" si="1"/>
        <v>551880.26666666672</v>
      </c>
      <c r="G55" s="32">
        <v>908900</v>
      </c>
      <c r="H55" s="27">
        <f t="shared" si="2"/>
        <v>357019.73333333328</v>
      </c>
      <c r="I55" s="28">
        <f t="shared" si="3"/>
        <v>64.691520044686001</v>
      </c>
    </row>
    <row r="56" spans="1:9" s="6" customFormat="1" ht="30" x14ac:dyDescent="0.25">
      <c r="A56" s="17"/>
      <c r="B56" s="25">
        <v>33601</v>
      </c>
      <c r="C56" s="26" t="s">
        <v>61</v>
      </c>
      <c r="D56" s="32">
        <v>1267.43</v>
      </c>
      <c r="E56" s="27">
        <v>422.47666666666669</v>
      </c>
      <c r="F56" s="27">
        <f t="shared" si="1"/>
        <v>1689.9066666666668</v>
      </c>
      <c r="G56" s="32">
        <v>2400</v>
      </c>
      <c r="H56" s="27">
        <f t="shared" si="2"/>
        <v>710.09333333333325</v>
      </c>
      <c r="I56" s="28">
        <f t="shared" si="3"/>
        <v>42.019677615331801</v>
      </c>
    </row>
    <row r="57" spans="1:9" s="6" customFormat="1" x14ac:dyDescent="0.25">
      <c r="A57" s="17"/>
      <c r="B57" s="25">
        <v>33602</v>
      </c>
      <c r="C57" s="26" t="s">
        <v>37</v>
      </c>
      <c r="D57" s="32"/>
      <c r="E57" s="27">
        <v>0</v>
      </c>
      <c r="F57" s="27">
        <f t="shared" si="1"/>
        <v>0</v>
      </c>
      <c r="G57" s="32">
        <v>16500</v>
      </c>
      <c r="H57" s="27">
        <f t="shared" si="2"/>
        <v>16500</v>
      </c>
      <c r="I57" s="28">
        <v>100</v>
      </c>
    </row>
    <row r="58" spans="1:9" s="6" customFormat="1" x14ac:dyDescent="0.25">
      <c r="A58" s="17"/>
      <c r="B58" s="25">
        <v>33801</v>
      </c>
      <c r="C58" s="26" t="s">
        <v>74</v>
      </c>
      <c r="D58" s="32"/>
      <c r="E58" s="27">
        <v>0</v>
      </c>
      <c r="F58" s="27"/>
      <c r="G58" s="32">
        <v>2566200</v>
      </c>
      <c r="H58" s="27">
        <f t="shared" si="2"/>
        <v>2566200</v>
      </c>
      <c r="I58" s="28"/>
    </row>
    <row r="59" spans="1:9" s="6" customFormat="1" ht="30" x14ac:dyDescent="0.25">
      <c r="A59" s="17"/>
      <c r="B59" s="25">
        <v>34101</v>
      </c>
      <c r="C59" s="26" t="s">
        <v>38</v>
      </c>
      <c r="D59" s="32">
        <v>420641.29</v>
      </c>
      <c r="E59" s="27">
        <v>140213.76333333331</v>
      </c>
      <c r="F59" s="27">
        <f t="shared" si="1"/>
        <v>560855.05333333323</v>
      </c>
      <c r="G59" s="32">
        <v>510000</v>
      </c>
      <c r="H59" s="27">
        <f t="shared" si="2"/>
        <v>-50855.053333333228</v>
      </c>
      <c r="I59" s="28">
        <f t="shared" si="3"/>
        <v>-9.067414661076171</v>
      </c>
    </row>
    <row r="60" spans="1:9" s="6" customFormat="1" x14ac:dyDescent="0.25">
      <c r="A60" s="17"/>
      <c r="B60" s="25">
        <v>34302</v>
      </c>
      <c r="C60" s="26" t="s">
        <v>39</v>
      </c>
      <c r="D60" s="32">
        <v>195343.54</v>
      </c>
      <c r="E60" s="27">
        <f>65114.5133333333+150000</f>
        <v>215114.51333333331</v>
      </c>
      <c r="F60" s="27">
        <f t="shared" si="1"/>
        <v>410458.05333333334</v>
      </c>
      <c r="G60" s="32">
        <v>576000</v>
      </c>
      <c r="H60" s="27">
        <f t="shared" si="2"/>
        <v>165541.94666666666</v>
      </c>
      <c r="I60" s="28">
        <f t="shared" si="3"/>
        <v>40.331026598771558</v>
      </c>
    </row>
    <row r="61" spans="1:9" s="6" customFormat="1" ht="30" x14ac:dyDescent="0.25">
      <c r="A61" s="17"/>
      <c r="B61" s="25">
        <v>35101</v>
      </c>
      <c r="C61" s="26" t="s">
        <v>62</v>
      </c>
      <c r="D61" s="32">
        <v>90342.18</v>
      </c>
      <c r="E61" s="27">
        <v>30114.059999999998</v>
      </c>
      <c r="F61" s="27">
        <f t="shared" si="1"/>
        <v>120456.23999999999</v>
      </c>
      <c r="G61" s="32">
        <v>0</v>
      </c>
      <c r="H61" s="27">
        <f t="shared" si="2"/>
        <v>-120456.23999999999</v>
      </c>
      <c r="I61" s="28">
        <f t="shared" si="3"/>
        <v>-100</v>
      </c>
    </row>
    <row r="62" spans="1:9" s="6" customFormat="1" ht="45" x14ac:dyDescent="0.25">
      <c r="A62" s="17"/>
      <c r="B62" s="25">
        <v>35201</v>
      </c>
      <c r="C62" s="26" t="s">
        <v>63</v>
      </c>
      <c r="D62" s="32">
        <v>4698</v>
      </c>
      <c r="E62" s="27">
        <v>1566</v>
      </c>
      <c r="F62" s="27">
        <f t="shared" si="1"/>
        <v>6264</v>
      </c>
      <c r="G62" s="32">
        <v>9320</v>
      </c>
      <c r="H62" s="27">
        <f t="shared" si="2"/>
        <v>3056</v>
      </c>
      <c r="I62" s="28">
        <f t="shared" si="3"/>
        <v>48.786717752235006</v>
      </c>
    </row>
    <row r="63" spans="1:9" s="6" customFormat="1" x14ac:dyDescent="0.25">
      <c r="A63" s="17"/>
      <c r="B63" s="25">
        <v>35802</v>
      </c>
      <c r="C63" s="26" t="s">
        <v>40</v>
      </c>
      <c r="D63" s="32">
        <v>331.76</v>
      </c>
      <c r="E63" s="27">
        <v>110.58666666666667</v>
      </c>
      <c r="F63" s="27">
        <f t="shared" si="1"/>
        <v>442.34666666666669</v>
      </c>
      <c r="G63" s="32">
        <v>6613.2</v>
      </c>
      <c r="H63" s="27">
        <f t="shared" si="2"/>
        <v>6170.8533333333335</v>
      </c>
      <c r="I63" s="28">
        <f t="shared" si="3"/>
        <v>1395.026525198939</v>
      </c>
    </row>
    <row r="64" spans="1:9" s="6" customFormat="1" x14ac:dyDescent="0.25">
      <c r="A64" s="17"/>
      <c r="B64" s="25">
        <v>37101</v>
      </c>
      <c r="C64" s="26" t="s">
        <v>75</v>
      </c>
      <c r="D64" s="32"/>
      <c r="E64" s="27">
        <v>0</v>
      </c>
      <c r="F64" s="27"/>
      <c r="G64" s="32">
        <v>18000</v>
      </c>
      <c r="H64" s="27">
        <v>100</v>
      </c>
      <c r="I64" s="28">
        <v>100</v>
      </c>
    </row>
    <row r="65" spans="1:9" s="6" customFormat="1" x14ac:dyDescent="0.25">
      <c r="A65" s="17"/>
      <c r="B65" s="25">
        <v>37201</v>
      </c>
      <c r="C65" s="26" t="s">
        <v>76</v>
      </c>
      <c r="D65" s="32"/>
      <c r="E65" s="27">
        <v>0</v>
      </c>
      <c r="F65" s="27"/>
      <c r="G65" s="32">
        <v>800</v>
      </c>
      <c r="H65" s="27">
        <v>100</v>
      </c>
      <c r="I65" s="28">
        <v>100</v>
      </c>
    </row>
    <row r="66" spans="1:9" s="6" customFormat="1" x14ac:dyDescent="0.25">
      <c r="A66" s="17"/>
      <c r="B66" s="25">
        <v>37501</v>
      </c>
      <c r="C66" s="26" t="s">
        <v>41</v>
      </c>
      <c r="D66" s="32">
        <v>18300</v>
      </c>
      <c r="E66" s="27">
        <v>6100</v>
      </c>
      <c r="F66" s="27">
        <f t="shared" si="1"/>
        <v>24400</v>
      </c>
      <c r="G66" s="32">
        <v>76850</v>
      </c>
      <c r="H66" s="27">
        <f t="shared" si="2"/>
        <v>52450</v>
      </c>
      <c r="I66" s="28">
        <f t="shared" si="3"/>
        <v>214.9590163934426</v>
      </c>
    </row>
    <row r="67" spans="1:9" s="6" customFormat="1" x14ac:dyDescent="0.25">
      <c r="A67" s="17"/>
      <c r="B67" s="25">
        <v>37502</v>
      </c>
      <c r="C67" s="26" t="s">
        <v>42</v>
      </c>
      <c r="D67" s="32">
        <v>12236.98</v>
      </c>
      <c r="E67" s="27">
        <v>4078.9933333333329</v>
      </c>
      <c r="F67" s="27">
        <f t="shared" si="1"/>
        <v>16315.973333333332</v>
      </c>
      <c r="G67" s="32">
        <v>122800</v>
      </c>
      <c r="H67" s="27">
        <f t="shared" si="2"/>
        <v>106484.02666666667</v>
      </c>
      <c r="I67" s="28">
        <f t="shared" si="3"/>
        <v>652.63667996515494</v>
      </c>
    </row>
    <row r="68" spans="1:9" s="6" customFormat="1" x14ac:dyDescent="0.25">
      <c r="A68" s="17"/>
      <c r="B68" s="25">
        <v>37092</v>
      </c>
      <c r="C68" s="26" t="s">
        <v>43</v>
      </c>
      <c r="D68" s="32">
        <v>1507</v>
      </c>
      <c r="E68" s="27">
        <v>502.33333333333337</v>
      </c>
      <c r="F68" s="27">
        <f t="shared" si="1"/>
        <v>2009.3333333333335</v>
      </c>
      <c r="G68" s="32">
        <v>26640</v>
      </c>
      <c r="H68" s="27">
        <f t="shared" si="2"/>
        <v>24630.666666666668</v>
      </c>
      <c r="I68" s="28">
        <f t="shared" si="3"/>
        <v>1225.8128732581285</v>
      </c>
    </row>
    <row r="69" spans="1:9" s="6" customFormat="1" x14ac:dyDescent="0.25">
      <c r="A69" s="17"/>
      <c r="B69" s="25">
        <v>37903</v>
      </c>
      <c r="C69" s="26" t="s">
        <v>44</v>
      </c>
      <c r="D69" s="32">
        <v>63694.05</v>
      </c>
      <c r="E69" s="27">
        <v>21231.35</v>
      </c>
      <c r="F69" s="27">
        <f t="shared" si="1"/>
        <v>84925.4</v>
      </c>
      <c r="G69" s="32">
        <v>327760</v>
      </c>
      <c r="H69" s="27">
        <f t="shared" si="2"/>
        <v>242834.6</v>
      </c>
      <c r="I69" s="28">
        <f t="shared" si="3"/>
        <v>285.93871798072195</v>
      </c>
    </row>
    <row r="70" spans="1:9" s="6" customFormat="1" x14ac:dyDescent="0.25">
      <c r="A70" s="17"/>
      <c r="B70" s="25">
        <v>38501</v>
      </c>
      <c r="C70" s="26" t="s">
        <v>45</v>
      </c>
      <c r="D70" s="32"/>
      <c r="E70" s="27">
        <v>0</v>
      </c>
      <c r="F70" s="27">
        <f t="shared" si="1"/>
        <v>0</v>
      </c>
      <c r="G70" s="32">
        <v>40000</v>
      </c>
      <c r="H70" s="27">
        <f t="shared" si="2"/>
        <v>40000</v>
      </c>
      <c r="I70" s="28">
        <v>100</v>
      </c>
    </row>
    <row r="71" spans="1:9" s="6" customFormat="1" x14ac:dyDescent="0.25">
      <c r="A71" s="17"/>
      <c r="B71" s="25">
        <v>38503</v>
      </c>
      <c r="C71" s="26" t="s">
        <v>46</v>
      </c>
      <c r="D71" s="32"/>
      <c r="E71" s="27">
        <v>0</v>
      </c>
      <c r="F71" s="27">
        <f t="shared" si="1"/>
        <v>0</v>
      </c>
      <c r="G71" s="32">
        <v>12500</v>
      </c>
      <c r="H71" s="27">
        <f t="shared" si="2"/>
        <v>12500</v>
      </c>
      <c r="I71" s="28">
        <v>100</v>
      </c>
    </row>
    <row r="72" spans="1:9" x14ac:dyDescent="0.25">
      <c r="A72" s="60"/>
      <c r="B72" s="25"/>
      <c r="C72" s="26"/>
      <c r="D72" s="34"/>
      <c r="E72" s="61"/>
      <c r="F72" s="27"/>
      <c r="G72" s="32"/>
      <c r="H72" s="27"/>
      <c r="I72" s="28"/>
    </row>
    <row r="73" spans="1:9" x14ac:dyDescent="0.25">
      <c r="A73" s="21">
        <v>50000</v>
      </c>
      <c r="B73" s="22" t="s">
        <v>67</v>
      </c>
      <c r="C73" s="33"/>
      <c r="D73" s="34">
        <f t="shared" ref="D73:F73" si="8">SUM(D74:D80)</f>
        <v>0</v>
      </c>
      <c r="E73" s="34">
        <f t="shared" si="8"/>
        <v>0</v>
      </c>
      <c r="F73" s="34">
        <f t="shared" si="8"/>
        <v>0</v>
      </c>
      <c r="G73" s="34">
        <f>SUM(G74:G80)</f>
        <v>18236334.039999999</v>
      </c>
      <c r="H73" s="34">
        <f>SUM(H74:H80)</f>
        <v>18236334.039999999</v>
      </c>
      <c r="I73" s="62">
        <v>100</v>
      </c>
    </row>
    <row r="74" spans="1:9" s="6" customFormat="1" x14ac:dyDescent="0.25">
      <c r="A74" s="17"/>
      <c r="B74" s="25">
        <v>51101</v>
      </c>
      <c r="C74" s="26" t="s">
        <v>64</v>
      </c>
      <c r="D74" s="32"/>
      <c r="E74" s="27"/>
      <c r="F74" s="27">
        <f t="shared" si="1"/>
        <v>0</v>
      </c>
      <c r="G74" s="32">
        <v>55000</v>
      </c>
      <c r="H74" s="27">
        <f t="shared" si="2"/>
        <v>55000</v>
      </c>
      <c r="I74" s="28">
        <v>100</v>
      </c>
    </row>
    <row r="75" spans="1:9" s="6" customFormat="1" ht="30" x14ac:dyDescent="0.25">
      <c r="A75" s="17"/>
      <c r="B75" s="25">
        <v>51501</v>
      </c>
      <c r="C75" s="26" t="s">
        <v>65</v>
      </c>
      <c r="D75" s="32"/>
      <c r="E75" s="27"/>
      <c r="F75" s="27">
        <f t="shared" si="1"/>
        <v>0</v>
      </c>
      <c r="G75" s="32">
        <v>16724201.039999999</v>
      </c>
      <c r="H75" s="27">
        <f t="shared" si="2"/>
        <v>16724201.039999999</v>
      </c>
      <c r="I75" s="28">
        <v>100</v>
      </c>
    </row>
    <row r="76" spans="1:9" s="6" customFormat="1" x14ac:dyDescent="0.25">
      <c r="A76" s="17"/>
      <c r="B76" s="25">
        <v>51502</v>
      </c>
      <c r="C76" s="26" t="s">
        <v>66</v>
      </c>
      <c r="D76" s="32"/>
      <c r="E76" s="27"/>
      <c r="F76" s="27">
        <f t="shared" si="1"/>
        <v>0</v>
      </c>
      <c r="G76" s="32">
        <v>0</v>
      </c>
      <c r="H76" s="27">
        <f t="shared" ref="H76:H80" si="9">G76-F76</f>
        <v>0</v>
      </c>
      <c r="I76" s="28">
        <v>100</v>
      </c>
    </row>
    <row r="77" spans="1:9" s="6" customFormat="1" x14ac:dyDescent="0.25">
      <c r="A77" s="17"/>
      <c r="B77" s="25">
        <v>51503</v>
      </c>
      <c r="C77" s="26" t="s">
        <v>79</v>
      </c>
      <c r="D77" s="32"/>
      <c r="E77" s="27"/>
      <c r="F77" s="27"/>
      <c r="G77" s="32">
        <v>694688.04</v>
      </c>
      <c r="H77" s="27">
        <f t="shared" si="9"/>
        <v>694688.04</v>
      </c>
      <c r="I77" s="28">
        <v>100</v>
      </c>
    </row>
    <row r="78" spans="1:9" s="6" customFormat="1" x14ac:dyDescent="0.25">
      <c r="A78" s="17"/>
      <c r="B78" s="25">
        <v>52101</v>
      </c>
      <c r="C78" s="26" t="s">
        <v>80</v>
      </c>
      <c r="D78" s="32"/>
      <c r="E78" s="27"/>
      <c r="F78" s="27"/>
      <c r="G78" s="32">
        <v>98499.96</v>
      </c>
      <c r="H78" s="27">
        <f t="shared" si="9"/>
        <v>98499.96</v>
      </c>
      <c r="I78" s="28">
        <v>100</v>
      </c>
    </row>
    <row r="79" spans="1:9" s="6" customFormat="1" x14ac:dyDescent="0.25">
      <c r="A79" s="17"/>
      <c r="B79" s="25">
        <v>52301</v>
      </c>
      <c r="C79" s="26" t="s">
        <v>81</v>
      </c>
      <c r="D79" s="32"/>
      <c r="E79" s="27"/>
      <c r="F79" s="27"/>
      <c r="G79" s="32">
        <v>24500.04</v>
      </c>
      <c r="H79" s="27">
        <f t="shared" si="9"/>
        <v>24500.04</v>
      </c>
      <c r="I79" s="28">
        <v>100</v>
      </c>
    </row>
    <row r="80" spans="1:9" s="6" customFormat="1" x14ac:dyDescent="0.25">
      <c r="A80" s="17"/>
      <c r="B80" s="25">
        <v>56501</v>
      </c>
      <c r="C80" s="26" t="s">
        <v>82</v>
      </c>
      <c r="D80" s="32"/>
      <c r="E80" s="27"/>
      <c r="F80" s="27"/>
      <c r="G80" s="32">
        <v>639444.96</v>
      </c>
      <c r="H80" s="27">
        <f t="shared" si="9"/>
        <v>639444.96</v>
      </c>
      <c r="I80" s="28">
        <v>100</v>
      </c>
    </row>
    <row r="81" spans="1:9" s="6" customFormat="1" ht="15.75" thickBot="1" x14ac:dyDescent="0.3">
      <c r="A81" s="30"/>
      <c r="B81" s="63"/>
      <c r="C81" s="64"/>
      <c r="D81" s="65"/>
      <c r="E81" s="66"/>
      <c r="F81" s="66"/>
      <c r="G81" s="65"/>
      <c r="H81" s="66"/>
      <c r="I81" s="67"/>
    </row>
    <row r="93" spans="1:9" x14ac:dyDescent="0.25">
      <c r="D93" s="35"/>
    </row>
    <row r="94" spans="1:9" x14ac:dyDescent="0.25">
      <c r="D94" s="35"/>
    </row>
  </sheetData>
  <mergeCells count="10">
    <mergeCell ref="A1:I1"/>
    <mergeCell ref="A2:A4"/>
    <mergeCell ref="B2:C3"/>
    <mergeCell ref="D2:F2"/>
    <mergeCell ref="G2:G4"/>
    <mergeCell ref="H2:I2"/>
    <mergeCell ref="D3:D4"/>
    <mergeCell ref="E3:E4"/>
    <mergeCell ref="F3:F4"/>
    <mergeCell ref="H3:I3"/>
  </mergeCells>
  <pageMargins left="0.59055118110236227" right="0.31496062992125984" top="1.4960629921259843" bottom="1.1200000000000001" header="0.39370078740157483" footer="0.55118110236220474"/>
  <pageSetup scale="66" fitToHeight="0" orientation="portrait" r:id="rId1"/>
  <headerFooter>
    <oddHeader>&amp;L&amp;G&amp;C&amp;"-,Negrita"&amp;14
PODER JUDICIAL DEL ESTADO DE BAJA CALIFORNIA
&amp;"-,Negrita Cursiva"CONSEJO DE LA JUDICATURA&amp;"-,Normal"
&amp;"-,Negrita"Fondo Auxiliar para la Administración de Justicia&amp;"-,Normal"
Proyecto de Presupuesto 2020&amp;R&amp;G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DEVENGADO_Vs_PROYECTO_2020</vt:lpstr>
      <vt:lpstr>DEVENGADO_Vs_PROYECTO_2020!Área_de_impresión</vt:lpstr>
      <vt:lpstr>DEVENGADO_Vs_PROYECTO_2020!Print_Titles</vt:lpstr>
      <vt:lpstr>DEVENGADO_Vs_PROYECTO_2020!Títulos_a_imprimir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2019-11-20T19:37:14Z</cp:lastPrinted>
  <dcterms:created xsi:type="dcterms:W3CDTF">2017-12-05T18:08:29Z</dcterms:created>
  <dcterms:modified xsi:type="dcterms:W3CDTF">2019-11-20T19:37:18Z</dcterms:modified>
</cp:coreProperties>
</file>